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fed-my.sharepoint.com/personal/jack_woolsey_polfed_org/Documents/Desktop/"/>
    </mc:Choice>
  </mc:AlternateContent>
  <xr:revisionPtr revIDLastSave="29" documentId="8_{74159B06-97B6-498E-97DD-30E064E3FEE3}" xr6:coauthVersionLast="47" xr6:coauthVersionMax="47" xr10:uidLastSave="{C2EA70C5-7163-4248-B74D-4D12E2EBBD6A}"/>
  <bookViews>
    <workbookView xWindow="-120" yWindow="-120" windowWidth="29040" windowHeight="15840" activeTab="1" xr2:uid="{605EBB34-24E4-45E6-A5C5-A10AC9591E4C}"/>
  </bookViews>
  <sheets>
    <sheet name="Profit and Loss Account" sheetId="5" r:id="rId1"/>
    <sheet name="Balance Sheet" sheetId="6" r:id="rId2"/>
    <sheet name="Notes" sheetId="7" r:id="rId3"/>
    <sheet name="2023-2024 Cash Account" sheetId="3" r:id="rId4"/>
    <sheet name="Bank Downloads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5" l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H511" i="1" l="1"/>
  <c r="J511" i="1"/>
  <c r="L511" i="1"/>
  <c r="H492" i="1"/>
  <c r="J492" i="1"/>
  <c r="L492" i="1"/>
  <c r="H491" i="1"/>
  <c r="J491" i="1"/>
  <c r="L491" i="1"/>
  <c r="H482" i="1" l="1"/>
  <c r="H483" i="1"/>
  <c r="H484" i="1"/>
  <c r="H485" i="1"/>
  <c r="H486" i="1"/>
  <c r="H487" i="1"/>
  <c r="H488" i="1"/>
  <c r="J482" i="1"/>
  <c r="J483" i="1"/>
  <c r="J484" i="1"/>
  <c r="J485" i="1"/>
  <c r="J486" i="1"/>
  <c r="J487" i="1"/>
  <c r="J488" i="1"/>
  <c r="L482" i="1"/>
  <c r="L483" i="1"/>
  <c r="L484" i="1"/>
  <c r="L485" i="1"/>
  <c r="L486" i="1"/>
  <c r="L487" i="1"/>
  <c r="L488" i="1"/>
  <c r="H489" i="1" l="1"/>
  <c r="H490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J489" i="1"/>
  <c r="J490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L489" i="1"/>
  <c r="L490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H472" i="1" l="1"/>
  <c r="H473" i="1"/>
  <c r="H474" i="1"/>
  <c r="H475" i="1"/>
  <c r="H476" i="1"/>
  <c r="H477" i="1"/>
  <c r="H478" i="1"/>
  <c r="H479" i="1"/>
  <c r="H480" i="1"/>
  <c r="H481" i="1"/>
  <c r="J472" i="1"/>
  <c r="J473" i="1"/>
  <c r="J474" i="1"/>
  <c r="J475" i="1"/>
  <c r="J476" i="1"/>
  <c r="J477" i="1"/>
  <c r="J478" i="1"/>
  <c r="J479" i="1"/>
  <c r="J480" i="1"/>
  <c r="J481" i="1"/>
  <c r="L472" i="1"/>
  <c r="L473" i="1"/>
  <c r="L474" i="1"/>
  <c r="L475" i="1"/>
  <c r="L476" i="1"/>
  <c r="L477" i="1"/>
  <c r="L478" i="1"/>
  <c r="L479" i="1"/>
  <c r="L480" i="1"/>
  <c r="L481" i="1"/>
  <c r="H471" i="1" l="1"/>
  <c r="J471" i="1"/>
  <c r="L471" i="1"/>
  <c r="H470" i="1"/>
  <c r="J470" i="1"/>
  <c r="L470" i="1"/>
  <c r="H469" i="1"/>
  <c r="J469" i="1"/>
  <c r="L469" i="1"/>
  <c r="H468" i="1"/>
  <c r="J468" i="1"/>
  <c r="L468" i="1"/>
  <c r="H467" i="1"/>
  <c r="J467" i="1"/>
  <c r="L467" i="1"/>
  <c r="H14" i="7"/>
  <c r="F14" i="7"/>
  <c r="H6" i="7"/>
  <c r="F6" i="7"/>
  <c r="F9" i="6"/>
  <c r="F16" i="6" s="1"/>
  <c r="F19" i="6" s="1"/>
  <c r="F24" i="6" s="1"/>
  <c r="F26" i="6" s="1"/>
  <c r="H30" i="5"/>
  <c r="H12" i="5"/>
  <c r="H17" i="5" s="1"/>
  <c r="H32" i="5" s="1"/>
  <c r="H31" i="7" s="1"/>
  <c r="H33" i="7" s="1"/>
  <c r="H35" i="7" s="1"/>
  <c r="F29" i="7" s="1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S22" i="3"/>
  <c r="R3" i="3"/>
  <c r="H3" i="1" l="1"/>
  <c r="I3" i="1" s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2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3" i="1"/>
  <c r="L5" i="3" l="1"/>
  <c r="L6" i="3"/>
  <c r="L14" i="3"/>
  <c r="L7" i="3"/>
  <c r="L15" i="3"/>
  <c r="L8" i="3"/>
  <c r="L16" i="3"/>
  <c r="L9" i="3"/>
  <c r="L10" i="3"/>
  <c r="L11" i="3"/>
  <c r="L12" i="3"/>
  <c r="L13" i="3"/>
  <c r="K11" i="3"/>
  <c r="K12" i="3"/>
  <c r="K5" i="3"/>
  <c r="K13" i="3"/>
  <c r="K10" i="3"/>
  <c r="K6" i="3"/>
  <c r="K14" i="3"/>
  <c r="K7" i="3"/>
  <c r="K15" i="3"/>
  <c r="K8" i="3"/>
  <c r="K16" i="3"/>
  <c r="K9" i="3"/>
  <c r="M16" i="3"/>
  <c r="M5" i="3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I358" i="1" s="1"/>
  <c r="I359" i="1" s="1"/>
  <c r="I360" i="1" s="1"/>
  <c r="I361" i="1" s="1"/>
  <c r="I362" i="1" s="1"/>
  <c r="I363" i="1" s="1"/>
  <c r="I364" i="1" s="1"/>
  <c r="I365" i="1" s="1"/>
  <c r="I366" i="1" s="1"/>
  <c r="I367" i="1" s="1"/>
  <c r="I368" i="1" s="1"/>
  <c r="I369" i="1" s="1"/>
  <c r="I370" i="1" s="1"/>
  <c r="I371" i="1" s="1"/>
  <c r="I372" i="1" s="1"/>
  <c r="I373" i="1" s="1"/>
  <c r="I374" i="1" s="1"/>
  <c r="I375" i="1" s="1"/>
  <c r="I376" i="1" s="1"/>
  <c r="I377" i="1" s="1"/>
  <c r="I378" i="1" s="1"/>
  <c r="I379" i="1" s="1"/>
  <c r="I380" i="1" s="1"/>
  <c r="I381" i="1" s="1"/>
  <c r="I382" i="1" s="1"/>
  <c r="I383" i="1" s="1"/>
  <c r="I384" i="1" s="1"/>
  <c r="I385" i="1" s="1"/>
  <c r="I386" i="1" s="1"/>
  <c r="I387" i="1" s="1"/>
  <c r="I388" i="1" s="1"/>
  <c r="I389" i="1" s="1"/>
  <c r="I390" i="1" s="1"/>
  <c r="I391" i="1" s="1"/>
  <c r="I392" i="1" s="1"/>
  <c r="I393" i="1" s="1"/>
  <c r="I394" i="1" s="1"/>
  <c r="I395" i="1" s="1"/>
  <c r="I396" i="1" s="1"/>
  <c r="I397" i="1" s="1"/>
  <c r="I398" i="1" s="1"/>
  <c r="I399" i="1" s="1"/>
  <c r="I400" i="1" s="1"/>
  <c r="I401" i="1" s="1"/>
  <c r="I402" i="1" s="1"/>
  <c r="I403" i="1" s="1"/>
  <c r="I404" i="1" s="1"/>
  <c r="I405" i="1" s="1"/>
  <c r="I406" i="1" s="1"/>
  <c r="I407" i="1" s="1"/>
  <c r="I408" i="1" s="1"/>
  <c r="I409" i="1" s="1"/>
  <c r="I410" i="1" s="1"/>
  <c r="I411" i="1" s="1"/>
  <c r="I412" i="1" s="1"/>
  <c r="I413" i="1" s="1"/>
  <c r="I414" i="1" s="1"/>
  <c r="I415" i="1" s="1"/>
  <c r="I416" i="1" s="1"/>
  <c r="I417" i="1" s="1"/>
  <c r="I418" i="1" s="1"/>
  <c r="I419" i="1" s="1"/>
  <c r="I420" i="1" s="1"/>
  <c r="I421" i="1" s="1"/>
  <c r="I422" i="1" s="1"/>
  <c r="I423" i="1" s="1"/>
  <c r="I424" i="1" s="1"/>
  <c r="I425" i="1" s="1"/>
  <c r="I426" i="1" s="1"/>
  <c r="I427" i="1" s="1"/>
  <c r="I428" i="1" s="1"/>
  <c r="I429" i="1" s="1"/>
  <c r="I430" i="1" s="1"/>
  <c r="I431" i="1" s="1"/>
  <c r="I432" i="1" s="1"/>
  <c r="I433" i="1" s="1"/>
  <c r="I434" i="1" s="1"/>
  <c r="I435" i="1" s="1"/>
  <c r="I436" i="1" s="1"/>
  <c r="I437" i="1" s="1"/>
  <c r="I438" i="1" s="1"/>
  <c r="I439" i="1" s="1"/>
  <c r="I440" i="1" s="1"/>
  <c r="I441" i="1" s="1"/>
  <c r="I442" i="1" s="1"/>
  <c r="I443" i="1" s="1"/>
  <c r="I444" i="1" s="1"/>
  <c r="I445" i="1" s="1"/>
  <c r="I446" i="1" s="1"/>
  <c r="I447" i="1" s="1"/>
  <c r="I448" i="1" s="1"/>
  <c r="I449" i="1" s="1"/>
  <c r="I450" i="1" s="1"/>
  <c r="I451" i="1" s="1"/>
  <c r="I452" i="1" s="1"/>
  <c r="I453" i="1" s="1"/>
  <c r="I454" i="1" s="1"/>
  <c r="I455" i="1" s="1"/>
  <c r="I456" i="1" s="1"/>
  <c r="I457" i="1" s="1"/>
  <c r="I458" i="1" s="1"/>
  <c r="I459" i="1" s="1"/>
  <c r="I460" i="1" s="1"/>
  <c r="I461" i="1" s="1"/>
  <c r="I462" i="1" s="1"/>
  <c r="I463" i="1" s="1"/>
  <c r="I464" i="1" s="1"/>
  <c r="I465" i="1" s="1"/>
  <c r="I466" i="1" s="1"/>
  <c r="I467" i="1" s="1"/>
  <c r="I468" i="1" s="1"/>
  <c r="I469" i="1" s="1"/>
  <c r="I470" i="1" s="1"/>
  <c r="I471" i="1" s="1"/>
  <c r="I472" i="1" s="1"/>
  <c r="I473" i="1" s="1"/>
  <c r="I474" i="1" s="1"/>
  <c r="I475" i="1" s="1"/>
  <c r="I476" i="1" s="1"/>
  <c r="I477" i="1" s="1"/>
  <c r="I478" i="1" s="1"/>
  <c r="I479" i="1" s="1"/>
  <c r="I480" i="1" s="1"/>
  <c r="I481" i="1" s="1"/>
  <c r="I482" i="1" s="1"/>
  <c r="I483" i="1" s="1"/>
  <c r="I484" i="1" s="1"/>
  <c r="I485" i="1" s="1"/>
  <c r="I486" i="1" s="1"/>
  <c r="I487" i="1" s="1"/>
  <c r="I488" i="1" s="1"/>
  <c r="I489" i="1" s="1"/>
  <c r="I490" i="1" s="1"/>
  <c r="I491" i="1" s="1"/>
  <c r="I492" i="1" s="1"/>
  <c r="I493" i="1" s="1"/>
  <c r="I494" i="1" s="1"/>
  <c r="I495" i="1" s="1"/>
  <c r="I496" i="1" s="1"/>
  <c r="I497" i="1" s="1"/>
  <c r="I498" i="1" s="1"/>
  <c r="I499" i="1" s="1"/>
  <c r="I500" i="1" s="1"/>
  <c r="I501" i="1" s="1"/>
  <c r="I502" i="1" s="1"/>
  <c r="I503" i="1" s="1"/>
  <c r="I504" i="1" s="1"/>
  <c r="I505" i="1" s="1"/>
  <c r="I506" i="1" s="1"/>
  <c r="I507" i="1" s="1"/>
  <c r="I508" i="1" s="1"/>
  <c r="I509" i="1" s="1"/>
  <c r="I510" i="1" s="1"/>
  <c r="I511" i="1" s="1"/>
  <c r="I512" i="1" s="1"/>
  <c r="I513" i="1" s="1"/>
  <c r="I514" i="1" s="1"/>
  <c r="I515" i="1" s="1"/>
  <c r="I516" i="1" s="1"/>
  <c r="I517" i="1" s="1"/>
  <c r="I518" i="1" s="1"/>
  <c r="I519" i="1" s="1"/>
  <c r="I520" i="1" s="1"/>
  <c r="I521" i="1" s="1"/>
  <c r="I522" i="1" s="1"/>
  <c r="I523" i="1" s="1"/>
  <c r="I524" i="1" s="1"/>
  <c r="I525" i="1" s="1"/>
  <c r="I526" i="1" s="1"/>
  <c r="I527" i="1" s="1"/>
  <c r="I528" i="1" s="1"/>
  <c r="I529" i="1" s="1"/>
  <c r="I530" i="1" s="1"/>
  <c r="I531" i="1" s="1"/>
  <c r="I532" i="1" s="1"/>
  <c r="I533" i="1" s="1"/>
  <c r="I534" i="1" s="1"/>
  <c r="I535" i="1" s="1"/>
  <c r="I536" i="1" s="1"/>
  <c r="I537" i="1" s="1"/>
  <c r="I538" i="1" s="1"/>
  <c r="I539" i="1" s="1"/>
  <c r="I540" i="1" s="1"/>
  <c r="I541" i="1" s="1"/>
  <c r="I542" i="1" s="1"/>
  <c r="I543" i="1" s="1"/>
  <c r="I544" i="1" s="1"/>
  <c r="I545" i="1" s="1"/>
  <c r="I546" i="1" s="1"/>
  <c r="I547" i="1" s="1"/>
  <c r="I548" i="1" s="1"/>
  <c r="I549" i="1" s="1"/>
  <c r="I550" i="1" s="1"/>
  <c r="I551" i="1" s="1"/>
  <c r="I552" i="1" s="1"/>
  <c r="I553" i="1" s="1"/>
  <c r="I554" i="1" s="1"/>
  <c r="I555" i="1" s="1"/>
  <c r="I556" i="1" s="1"/>
  <c r="I557" i="1" s="1"/>
  <c r="I558" i="1" s="1"/>
  <c r="H6" i="3"/>
  <c r="M8" i="3"/>
  <c r="J9" i="3"/>
  <c r="H10" i="3"/>
  <c r="M12" i="3"/>
  <c r="J13" i="3"/>
  <c r="H14" i="3"/>
  <c r="C16" i="3"/>
  <c r="C8" i="3"/>
  <c r="D7" i="3"/>
  <c r="B10" i="3"/>
  <c r="E12" i="3"/>
  <c r="D15" i="3"/>
  <c r="I6" i="3"/>
  <c r="I10" i="3"/>
  <c r="I14" i="3"/>
  <c r="C15" i="3"/>
  <c r="C7" i="3"/>
  <c r="E7" i="3"/>
  <c r="D10" i="3"/>
  <c r="B13" i="3"/>
  <c r="E15" i="3"/>
  <c r="J6" i="3"/>
  <c r="H7" i="3"/>
  <c r="M9" i="3"/>
  <c r="J10" i="3"/>
  <c r="H11" i="3"/>
  <c r="M13" i="3"/>
  <c r="J14" i="3"/>
  <c r="H15" i="3"/>
  <c r="C14" i="3"/>
  <c r="C6" i="3"/>
  <c r="B8" i="3"/>
  <c r="E10" i="3"/>
  <c r="D13" i="3"/>
  <c r="B16" i="3"/>
  <c r="I7" i="3"/>
  <c r="I11" i="3"/>
  <c r="I15" i="3"/>
  <c r="C13" i="3"/>
  <c r="C5" i="3"/>
  <c r="D8" i="3"/>
  <c r="B11" i="3"/>
  <c r="E13" i="3"/>
  <c r="D16" i="3"/>
  <c r="M6" i="3"/>
  <c r="J7" i="3"/>
  <c r="H8" i="3"/>
  <c r="M10" i="3"/>
  <c r="J11" i="3"/>
  <c r="H12" i="3"/>
  <c r="M14" i="3"/>
  <c r="J15" i="3"/>
  <c r="H16" i="3"/>
  <c r="C12" i="3"/>
  <c r="B6" i="3"/>
  <c r="E8" i="3"/>
  <c r="D11" i="3"/>
  <c r="B14" i="3"/>
  <c r="E16" i="3"/>
  <c r="I8" i="3"/>
  <c r="I12" i="3"/>
  <c r="I16" i="3"/>
  <c r="J5" i="3"/>
  <c r="C11" i="3"/>
  <c r="D6" i="3"/>
  <c r="B9" i="3"/>
  <c r="E11" i="3"/>
  <c r="D14" i="3"/>
  <c r="E5" i="3"/>
  <c r="M7" i="3"/>
  <c r="J8" i="3"/>
  <c r="H9" i="3"/>
  <c r="M11" i="3"/>
  <c r="J12" i="3"/>
  <c r="H13" i="3"/>
  <c r="M15" i="3"/>
  <c r="J16" i="3"/>
  <c r="I5" i="3"/>
  <c r="C10" i="3"/>
  <c r="E6" i="3"/>
  <c r="D9" i="3"/>
  <c r="B12" i="3"/>
  <c r="E14" i="3"/>
  <c r="D5" i="3"/>
  <c r="I9" i="3"/>
  <c r="I13" i="3"/>
  <c r="H5" i="3"/>
  <c r="C9" i="3"/>
  <c r="B7" i="3"/>
  <c r="E9" i="3"/>
  <c r="D12" i="3"/>
  <c r="B15" i="3"/>
  <c r="B5" i="3"/>
  <c r="L18" i="3" l="1"/>
  <c r="D26" i="5" s="1"/>
  <c r="K18" i="3"/>
  <c r="D21" i="5" s="1"/>
  <c r="F15" i="3"/>
  <c r="C18" i="3"/>
  <c r="F14" i="3"/>
  <c r="J18" i="3"/>
  <c r="D25" i="5" s="1"/>
  <c r="N13" i="3"/>
  <c r="N8" i="3"/>
  <c r="F16" i="3"/>
  <c r="E18" i="3"/>
  <c r="N10" i="3"/>
  <c r="N12" i="3"/>
  <c r="M18" i="3"/>
  <c r="N15" i="3"/>
  <c r="I18" i="3"/>
  <c r="F6" i="3"/>
  <c r="F7" i="3"/>
  <c r="F8" i="3"/>
  <c r="N7" i="3"/>
  <c r="B18" i="3"/>
  <c r="D8" i="5" s="1"/>
  <c r="F5" i="3"/>
  <c r="D18" i="3"/>
  <c r="F9" i="3"/>
  <c r="F10" i="3"/>
  <c r="N14" i="3"/>
  <c r="N5" i="3"/>
  <c r="H18" i="3"/>
  <c r="D23" i="5" s="1"/>
  <c r="N9" i="3"/>
  <c r="F11" i="3"/>
  <c r="F12" i="3"/>
  <c r="N16" i="3"/>
  <c r="N11" i="3"/>
  <c r="F13" i="3"/>
  <c r="N6" i="3"/>
  <c r="D10" i="5" l="1"/>
  <c r="E12" i="5" s="1"/>
  <c r="E17" i="5" s="1"/>
  <c r="E30" i="5"/>
  <c r="F18" i="3"/>
  <c r="N18" i="3"/>
  <c r="P5" i="3"/>
  <c r="P6" i="3" s="1"/>
  <c r="P7" i="3" s="1"/>
  <c r="P8" i="3" s="1"/>
  <c r="P9" i="3" s="1"/>
  <c r="P10" i="3" s="1"/>
  <c r="P11" i="3" s="1"/>
  <c r="P12" i="3" s="1"/>
  <c r="P13" i="3" s="1"/>
  <c r="P14" i="3" s="1"/>
  <c r="P15" i="3" s="1"/>
  <c r="P16" i="3" s="1"/>
  <c r="E32" i="5" l="1"/>
  <c r="H20" i="7" s="1"/>
  <c r="H21" i="7" s="1"/>
  <c r="R18" i="3"/>
  <c r="T22" i="3" s="1"/>
  <c r="D24" i="6" l="1"/>
  <c r="D26" i="6" s="1"/>
  <c r="F31" i="7"/>
  <c r="F33" i="7" s="1"/>
  <c r="F35" i="7" s="1"/>
  <c r="D8" i="6"/>
  <c r="D9" i="6" s="1"/>
  <c r="D16" i="6" s="1"/>
  <c r="D19" i="6" s="1"/>
</calcChain>
</file>

<file path=xl/sharedStrings.xml><?xml version="1.0" encoding="utf-8"?>
<sst xmlns="http://schemas.openxmlformats.org/spreadsheetml/2006/main" count="2323" uniqueCount="175">
  <si>
    <t>Transaction date</t>
  </si>
  <si>
    <t>Transaction Type</t>
  </si>
  <si>
    <t>Sort Code</t>
  </si>
  <si>
    <t>Account Number</t>
  </si>
  <si>
    <t>Transaction description</t>
  </si>
  <si>
    <t>Debit amount</t>
  </si>
  <si>
    <t>Credit amount</t>
  </si>
  <si>
    <t>FPI</t>
  </si>
  <si>
    <t>30-64-12</t>
  </si>
  <si>
    <t>Stripe Payments UK Ltd STRIPE</t>
  </si>
  <si>
    <t>SO</t>
  </si>
  <si>
    <t>GILBERT I MRS I GILBERT</t>
  </si>
  <si>
    <t>PREEST SR&amp;YJ REDS ROLL S PREEST</t>
  </si>
  <si>
    <t>HOPCRAFT J&amp;RG REES HOPCRAFT</t>
  </si>
  <si>
    <t>BATES CG C BATES</t>
  </si>
  <si>
    <t>P VINSON P VINSON LOTTERY</t>
  </si>
  <si>
    <t>T THORNTON T THORNTON</t>
  </si>
  <si>
    <t>McWaters Jamie CTSA</t>
  </si>
  <si>
    <t>M LOCHEAD ROLLOVER</t>
  </si>
  <si>
    <t>Hart Andrew REDS ROLLOVER</t>
  </si>
  <si>
    <t>Herbert Steven SHERBET</t>
  </si>
  <si>
    <t>PAYPAL PPWDL4QG222233MMLA</t>
  </si>
  <si>
    <t>KING MJ M KING</t>
  </si>
  <si>
    <t>BEARMAN J &amp; J Y JBEARMAN</t>
  </si>
  <si>
    <t>LEAKE DW REDS ROLLOVER</t>
  </si>
  <si>
    <t>BELLAMY P PETER BELLAMY</t>
  </si>
  <si>
    <t>D BROWN D BROWN</t>
  </si>
  <si>
    <t>C CHESHIRE ROLLO. CHRIS CHESH</t>
  </si>
  <si>
    <t>ANTONY WELLER Ant Weller</t>
  </si>
  <si>
    <t>JACK STANDEN JSTANDEN</t>
  </si>
  <si>
    <t>RACCIO L&amp;CL CRAWLEY TOWN SUPPO</t>
  </si>
  <si>
    <t>LEAKE S J S LEAKE ROLLOVER</t>
  </si>
  <si>
    <t>COVEY CM COVER ROLLOVER</t>
  </si>
  <si>
    <t>MARILYN LOUGHTON Loughton Rollover</t>
  </si>
  <si>
    <t>Lowes Colin 1</t>
  </si>
  <si>
    <t>NICHOLAS HILTON REDS ROLLOVER</t>
  </si>
  <si>
    <t>FPO</t>
  </si>
  <si>
    <t>Roy Boud REDS ROLLOVER</t>
  </si>
  <si>
    <t>Mick O'Donnell REDS ROLLOVER</t>
  </si>
  <si>
    <t>Steve Herbert REDS ROLLOVER</t>
  </si>
  <si>
    <t>SMITH N&amp;S SIMON SMITH</t>
  </si>
  <si>
    <t>Joad Nicholas N JOAD</t>
  </si>
  <si>
    <t>MRS SUSAN A WHEELE S WHEELER</t>
  </si>
  <si>
    <t>COLIN MARCHANT Colin Marchant</t>
  </si>
  <si>
    <t>Elmer Louie L ELMER</t>
  </si>
  <si>
    <t>Jenkins Matthew REDS ROLLOVER</t>
  </si>
  <si>
    <t>NOEL N J &amp; I IVAN NOEL ROLLOVER</t>
  </si>
  <si>
    <t>Watts Perry WATTS P - ROLLOVER</t>
  </si>
  <si>
    <t>BOUD R&amp;E PEN0399 ROY BOUD</t>
  </si>
  <si>
    <t>K LAMPEY K LAMPEY</t>
  </si>
  <si>
    <t>DARREN BROWN LOTTERY</t>
  </si>
  <si>
    <t>H LONGLEY REDS ROLLOVER</t>
  </si>
  <si>
    <t>Reuben Watt CTSA Reimbursement</t>
  </si>
  <si>
    <t>CRAWLEY BOROUGH CO INV 10353653</t>
  </si>
  <si>
    <t>John Bearman REDS ANNUAL PRIZE</t>
  </si>
  <si>
    <t>John Bearman REDS ROLLOVER</t>
  </si>
  <si>
    <t>Jack Standen REDS ROLLOVER</t>
  </si>
  <si>
    <t>B GILBERT GILBERT</t>
  </si>
  <si>
    <t>Jordan Samuel SAM JORDAN RR</t>
  </si>
  <si>
    <t>MICHAEL O'DONNELL MOD Rollover</t>
  </si>
  <si>
    <t>HARWOOD C &amp;G COLIN HARWOOD Ã‘48</t>
  </si>
  <si>
    <t>Ivan Noel REDS ROLLOVER</t>
  </si>
  <si>
    <t>Darren Brown REDS ROLLOVER</t>
  </si>
  <si>
    <t>Dudley Brown REDS ROLLOVER</t>
  </si>
  <si>
    <t>Colin Lowes REDS ROLLOVER</t>
  </si>
  <si>
    <t>Claire Raccio REDS ROLLOVER</t>
  </si>
  <si>
    <t>Reuben Watt Envato Reimburseme</t>
  </si>
  <si>
    <t>Reuben Watt Vistaprint Reimb.</t>
  </si>
  <si>
    <t>Reuben Watt Reds Rollover</t>
  </si>
  <si>
    <t>Crawley Town DSA REDS ROLLOVER</t>
  </si>
  <si>
    <t>Ant Weller REDS ROLLOVER</t>
  </si>
  <si>
    <t>Mark Campbell Mark Campbell</t>
  </si>
  <si>
    <t>Steve Preest Reds Rollover</t>
  </si>
  <si>
    <t>Jamie McWaters REDS ROLLOVER</t>
  </si>
  <si>
    <t>CRAWLEY TOWN FOOTBALL CLUB DISABLED SU dsa rollover</t>
  </si>
  <si>
    <t>Whitespace CTSA REF 2191</t>
  </si>
  <si>
    <t>Katie Lampey Reds Rollover</t>
  </si>
  <si>
    <t>CAROL BATES Reds Rollover</t>
  </si>
  <si>
    <t>Rees Hopcraft REDS ROLLOVER</t>
  </si>
  <si>
    <t>Colin Marchant Reds Rollover</t>
  </si>
  <si>
    <t>Crawley Town Football Club INV-11186</t>
  </si>
  <si>
    <t>CAROL BATES Awards Night</t>
  </si>
  <si>
    <t>BATES CG BATES EOSA</t>
  </si>
  <si>
    <t>Jordan Samuel SAM &amp; GEM</t>
  </si>
  <si>
    <t>Reuben Watt Reuben Watt</t>
  </si>
  <si>
    <t>T Thornton End of season TT</t>
  </si>
  <si>
    <t>BARNETT S &amp; J Barnetts tickets</t>
  </si>
  <si>
    <t>Nicholas Claridge Nick Awards Dinner</t>
  </si>
  <si>
    <t>Andy Tester REDS ROLLOVER</t>
  </si>
  <si>
    <t>Peter Bellamy REDS ROLLOVER</t>
  </si>
  <si>
    <t>Mick Burfield Reds Rollover</t>
  </si>
  <si>
    <t>Colin Harwood Reds Rollover</t>
  </si>
  <si>
    <t>SIMON SMITH Reds Rollover</t>
  </si>
  <si>
    <t>Income / Expenditure</t>
  </si>
  <si>
    <t>Category</t>
  </si>
  <si>
    <t>Player Awards Evening</t>
  </si>
  <si>
    <t>Amount</t>
  </si>
  <si>
    <t>Reds Rollover</t>
  </si>
  <si>
    <t>Account Balance</t>
  </si>
  <si>
    <t>Opening Balance 1st July 23</t>
  </si>
  <si>
    <t>Opening Balance</t>
  </si>
  <si>
    <t xml:space="preserve"> </t>
  </si>
  <si>
    <t>Less creditors accounted</t>
  </si>
  <si>
    <t>Money In</t>
  </si>
  <si>
    <t>Money Out</t>
  </si>
  <si>
    <t>Net</t>
  </si>
  <si>
    <t>Date</t>
  </si>
  <si>
    <t>Donations</t>
  </si>
  <si>
    <t>TOTAL IN</t>
  </si>
  <si>
    <t>Travel</t>
  </si>
  <si>
    <t>TOTAL OUT</t>
  </si>
  <si>
    <t>Total</t>
  </si>
  <si>
    <t>Working balance</t>
  </si>
  <si>
    <t>TSB balance</t>
  </si>
  <si>
    <t>Add accruals</t>
  </si>
  <si>
    <t>Balance from 2022-2023</t>
  </si>
  <si>
    <t>Reporting Month</t>
  </si>
  <si>
    <t>Monthly Balance</t>
  </si>
  <si>
    <t>Check</t>
  </si>
  <si>
    <t>£</t>
  </si>
  <si>
    <t>Turnover</t>
  </si>
  <si>
    <t>Membership subscriptions and donations</t>
  </si>
  <si>
    <t>Travel income</t>
  </si>
  <si>
    <t>Membership Reds Rollover</t>
  </si>
  <si>
    <t>Fund raising</t>
  </si>
  <si>
    <t>Other income</t>
  </si>
  <si>
    <t>Deposit account interest</t>
  </si>
  <si>
    <t>Expenditure</t>
  </si>
  <si>
    <t>Membership costs</t>
  </si>
  <si>
    <t>Regulatory fees and subscriptions</t>
  </si>
  <si>
    <t>Sundry expenses</t>
  </si>
  <si>
    <t>NET PROFIT/LOSS</t>
  </si>
  <si>
    <t xml:space="preserve">          £</t>
  </si>
  <si>
    <t>CURRENT ASSETS</t>
  </si>
  <si>
    <t>Debtors and prepayments</t>
  </si>
  <si>
    <t>Cash at bank and in hand</t>
  </si>
  <si>
    <t>LESS: CREDITORS</t>
  </si>
  <si>
    <t>Amounts falling due within one year</t>
  </si>
  <si>
    <t>NET CURRENT ASSETS</t>
  </si>
  <si>
    <t>TOTAL ASSETS LESS CURRENT LIABILITIES</t>
  </si>
  <si>
    <t>CAPITAL AND RESERVES</t>
  </si>
  <si>
    <t>Called up share capital</t>
  </si>
  <si>
    <t>Profit and loss account</t>
  </si>
  <si>
    <t xml:space="preserve">DEBTORS AND PREPAYMENTS: AMOUNTS FALLING DUE WITHIN ONE YEAR </t>
  </si>
  <si>
    <t>Other Debtors</t>
  </si>
  <si>
    <t xml:space="preserve">CREDITORS: AMOUNTS FALLING DUE WITHIN ONE YEAR </t>
  </si>
  <si>
    <t>Other Creditors</t>
  </si>
  <si>
    <t>Subscriptions in Advance</t>
  </si>
  <si>
    <t>RESERVES</t>
  </si>
  <si>
    <t>At Start of Period</t>
  </si>
  <si>
    <t>Retained Profit/Loss for the year</t>
  </si>
  <si>
    <t>At End of Period</t>
  </si>
  <si>
    <t>Profit and Loss Account</t>
  </si>
  <si>
    <t>RECONCILIATION OF MOVEMENTS IN CAPITAL AND RESERVES</t>
  </si>
  <si>
    <t>Capital and Reserves at beginning of Period</t>
  </si>
  <si>
    <t>Profit for the Financial Year</t>
  </si>
  <si>
    <t>Increase in Share Capital</t>
  </si>
  <si>
    <t>Net Addition of Captial and Reserves</t>
  </si>
  <si>
    <t>Capital and Reserves at end of Period</t>
  </si>
  <si>
    <t>Sam Jordan CTSA Expense</t>
  </si>
  <si>
    <t>Brick Borrow Limited From Brick Borrow</t>
  </si>
  <si>
    <t>Reuben Watt InstantPrint Expen</t>
  </si>
  <si>
    <t>HARWOOD C &amp;G COLIN HARWOOD √ë48</t>
  </si>
  <si>
    <t>STAND J JSTANDEN</t>
  </si>
  <si>
    <t>Martin Granger REDS ROLLOVER APR</t>
  </si>
  <si>
    <t>Colin Harwood Reds Rollover MAY</t>
  </si>
  <si>
    <t>Roy Boud REDS ROLLOVER MAY</t>
  </si>
  <si>
    <t>Claire Raccio REDS ROLLOVER MAY</t>
  </si>
  <si>
    <t>Claire Raccio REDS ROLLOVER APR</t>
  </si>
  <si>
    <t>Peter Bellamy REDS ROLLOVER APR</t>
  </si>
  <si>
    <t>Sponsorship</t>
  </si>
  <si>
    <t>IT Costs</t>
  </si>
  <si>
    <t xml:space="preserve">Printing, Post &amp; Stationery </t>
  </si>
  <si>
    <t>Sundry Expenses</t>
  </si>
  <si>
    <t>Community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</si>
</sst>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[Red]\(#,##0.00\)"/>
    <numFmt numFmtId="166" formatCode="#,##0.00;[Red]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color indexed="10"/>
      <name val="Calibri"/>
      <family val="2"/>
    </font>
    <font>
      <sz val="10"/>
      <color theme="1"/>
      <name val="Tahoma"/>
      <family val="2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sz val="10"/>
      <color theme="1"/>
      <name val="Tahoma"/>
      <family val="2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0" fillId="2" borderId="0" xfId="0" applyFill="1"/>
    <xf numFmtId="0" fontId="4" fillId="0" borderId="0" xfId="1" applyFont="1"/>
    <xf numFmtId="0" fontId="5" fillId="0" borderId="0" xfId="1" applyFont="1"/>
    <xf numFmtId="17" fontId="4" fillId="0" borderId="0" xfId="1" applyNumberFormat="1" applyFont="1"/>
    <xf numFmtId="43" fontId="4" fillId="0" borderId="0" xfId="2" applyFont="1"/>
    <xf numFmtId="43" fontId="4" fillId="0" borderId="0" xfId="1" applyNumberFormat="1" applyFont="1"/>
    <xf numFmtId="4" fontId="4" fillId="0" borderId="0" xfId="1" applyNumberFormat="1" applyFont="1"/>
    <xf numFmtId="0" fontId="6" fillId="0" borderId="0" xfId="1" applyFont="1"/>
    <xf numFmtId="43" fontId="5" fillId="0" borderId="0" xfId="2" applyFont="1"/>
    <xf numFmtId="0" fontId="7" fillId="0" borderId="0" xfId="1" applyFont="1" applyAlignment="1">
      <alignment horizontal="left"/>
    </xf>
    <xf numFmtId="0" fontId="4" fillId="4" borderId="0" xfId="1" applyFont="1" applyFill="1"/>
    <xf numFmtId="0" fontId="5" fillId="4" borderId="0" xfId="1" applyFont="1" applyFill="1"/>
    <xf numFmtId="0" fontId="5" fillId="0" borderId="0" xfId="1" applyFont="1" applyBorder="1"/>
    <xf numFmtId="43" fontId="5" fillId="0" borderId="0" xfId="1" applyNumberFormat="1" applyFont="1"/>
    <xf numFmtId="164" fontId="4" fillId="0" borderId="0" xfId="2" applyNumberFormat="1" applyFont="1"/>
    <xf numFmtId="164" fontId="5" fillId="3" borderId="0" xfId="2" applyNumberFormat="1" applyFont="1" applyFill="1"/>
    <xf numFmtId="164" fontId="5" fillId="0" borderId="1" xfId="2" applyNumberFormat="1" applyFont="1" applyBorder="1"/>
    <xf numFmtId="164" fontId="5" fillId="3" borderId="1" xfId="2" applyNumberFormat="1" applyFont="1" applyFill="1" applyBorder="1"/>
    <xf numFmtId="17" fontId="2" fillId="0" borderId="0" xfId="0" applyNumberFormat="1" applyFont="1"/>
    <xf numFmtId="17" fontId="0" fillId="0" borderId="0" xfId="0" applyNumberForma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3" fontId="8" fillId="2" borderId="0" xfId="0" applyNumberFormat="1" applyFont="1" applyFill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17" fontId="9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3" fontId="9" fillId="2" borderId="0" xfId="0" applyNumberFormat="1" applyFont="1" applyFill="1" applyAlignment="1">
      <alignment horizontal="right" vertical="center"/>
    </xf>
    <xf numFmtId="0" fontId="11" fillId="0" borderId="0" xfId="0" applyFont="1"/>
    <xf numFmtId="0" fontId="1" fillId="2" borderId="0" xfId="0" applyFont="1" applyFill="1"/>
    <xf numFmtId="3" fontId="0" fillId="2" borderId="0" xfId="0" applyNumberFormat="1" applyFill="1"/>
    <xf numFmtId="17" fontId="9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17" fontId="9" fillId="2" borderId="0" xfId="0" applyNumberFormat="1" applyFont="1" applyFill="1" applyAlignment="1">
      <alignment vertical="center"/>
    </xf>
    <xf numFmtId="3" fontId="1" fillId="2" borderId="0" xfId="0" applyNumberFormat="1" applyFont="1" applyFill="1"/>
    <xf numFmtId="166" fontId="5" fillId="0" borderId="0" xfId="1" applyNumberFormat="1" applyFont="1"/>
    <xf numFmtId="0" fontId="0" fillId="2" borderId="0" xfId="0" applyFont="1" applyFill="1"/>
    <xf numFmtId="0" fontId="0" fillId="2" borderId="0" xfId="0" applyFont="1" applyFill="1" applyAlignment="1">
      <alignment horizontal="left" vertical="center" indent="1"/>
    </xf>
    <xf numFmtId="17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indent="1"/>
    </xf>
    <xf numFmtId="0" fontId="0" fillId="2" borderId="0" xfId="0" applyFont="1" applyFill="1" applyAlignment="1">
      <alignment horizontal="left" vertical="center" indent="1"/>
    </xf>
    <xf numFmtId="0" fontId="0" fillId="2" borderId="0" xfId="0" applyFont="1" applyFill="1" applyAlignment="1">
      <alignment vertical="center"/>
    </xf>
    <xf numFmtId="3" fontId="0" fillId="2" borderId="0" xfId="0" applyNumberFormat="1" applyFont="1" applyFill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indent="1"/>
    </xf>
    <xf numFmtId="0" fontId="0" fillId="2" borderId="2" xfId="0" applyFont="1" applyFill="1" applyBorder="1" applyAlignment="1">
      <alignment vertical="center"/>
    </xf>
    <xf numFmtId="3" fontId="0" fillId="2" borderId="0" xfId="0" applyNumberFormat="1" applyFont="1" applyFill="1" applyAlignment="1">
      <alignment horizontal="right" vertical="center"/>
    </xf>
    <xf numFmtId="0" fontId="0" fillId="2" borderId="0" xfId="0" applyFont="1" applyFill="1" applyAlignment="1">
      <alignment horizontal="right" vertical="center"/>
    </xf>
    <xf numFmtId="3" fontId="0" fillId="2" borderId="3" xfId="0" applyNumberFormat="1" applyFont="1" applyFill="1" applyBorder="1" applyAlignment="1">
      <alignment horizontal="right" vertical="center"/>
    </xf>
    <xf numFmtId="3" fontId="0" fillId="2" borderId="0" xfId="0" applyNumberFormat="1" applyFont="1" applyFill="1"/>
    <xf numFmtId="0" fontId="13" fillId="2" borderId="0" xfId="0" applyFont="1" applyFill="1" applyAlignment="1">
      <alignment vertical="center"/>
    </xf>
  </cellXfs>
  <cellStyles count="3">
    <cellStyle name="Comma 2" xfId="2" xr:uid="{C26DC88F-1D77-48DD-AB53-175820ED0E03}"/>
    <cellStyle name="Normal" xfId="0" builtinId="0"/>
    <cellStyle name="Normal 2" xfId="1" xr:uid="{0384BF3B-207C-4B3F-9C41-5EBC59D44B39}"/>
  </cellStyles>
  <dxfs count="8">
    <dxf>
      <numFmt numFmtId="22" formatCode="mmm\-yy"/>
    </dxf>
    <dxf>
      <numFmt numFmtId="164" formatCode="#,##0.00;[Red]\(#,##0.00\)"/>
    </dxf>
    <dxf>
      <numFmt numFmtId="164" formatCode="#,##0.00;[Red]\(#,##0.00\)"/>
    </dxf>
    <dxf>
      <numFmt numFmtId="164" formatCode="#,##0.00;[Red]\(#,##0.00\)"/>
    </dxf>
    <dxf>
      <numFmt numFmtId="164" formatCode="#,##0.00;[Red]\(#,##0.00\)"/>
    </dxf>
    <dxf>
      <numFmt numFmtId="164" formatCode="#,##0.00;[Red]\(#,##0.00\)"/>
    </dxf>
    <dxf>
      <numFmt numFmtId="19" formatCode="dd/mm/yyyy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#,##0.00;[Red]\(#,##0.00\)"/>
    </dxf>
  </dxfs>
  <tableStyles count="0" defaultTableStyle="TableStyleMedium2" defaultPivotStyle="PivotStyleLight16"/>
  <colors>
    <mruColors>
      <color rgb="FFFF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7D6CAA-A6A6-4D3C-8B26-098BA3EDB582}" name="Table1" displayName="Table1" ref="A1:L558" totalsRowShown="0" headerRowDxfId="7">
  <autoFilter ref="A1:L558" xr:uid="{327D6CAA-A6A6-4D3C-8B26-098BA3EDB582}"/>
  <tableColumns count="12">
    <tableColumn id="1" xr3:uid="{8CDCFEAF-6E71-4961-8F30-6144C0263C9D}" name="Transaction date" dataDxfId="6"/>
    <tableColumn id="2" xr3:uid="{6C15FB86-C55A-46C9-9FB0-C51E8BE09A8E}" name="Transaction Type"/>
    <tableColumn id="3" xr3:uid="{BDEF6114-F86F-4CE6-A6BF-952711556049}" name="Sort Code"/>
    <tableColumn id="4" xr3:uid="{A4F9D1BD-ED42-4934-9ACA-1E10D576A16F}" name="Account Number"/>
    <tableColumn id="5" xr3:uid="{AADDB120-0268-4BC0-8CEB-41364BD3E93B}" name="Transaction description"/>
    <tableColumn id="6" xr3:uid="{155782FD-6C28-4FB8-96C9-332239E54683}" name="Debit amount" dataDxfId="5"/>
    <tableColumn id="7" xr3:uid="{55B28122-EE0F-4310-A698-A34D3997D68A}" name="Credit amount" dataDxfId="4"/>
    <tableColumn id="8" xr3:uid="{347179FA-1F65-4ACF-AF3D-73E0E6AF57FE}" name="Amount" dataDxfId="3">
      <calculatedColumnFormula>Table1[[#This Row],[Credit amount]]-Table1[[#This Row],[Debit amount]]</calculatedColumnFormula>
    </tableColumn>
    <tableColumn id="11" xr3:uid="{44C6AFD6-0C66-427E-A2AC-0A6ECDAD7D4A}" name="Account Balance" dataDxfId="2"/>
    <tableColumn id="9" xr3:uid="{9D025206-5DDF-483C-9E49-C9132CB410FF}" name="Income / Expenditure">
      <calculatedColumnFormula>IF(F2="","Income","Expenditure")</calculatedColumnFormula>
    </tableColumn>
    <tableColumn id="10" xr3:uid="{590EC5DD-75C6-4A59-9403-19F05D0B0100}" name="Category" dataDxfId="1"/>
    <tableColumn id="12" xr3:uid="{3576F2DA-472D-4205-83C3-015A92E7ED1A}" name="Reporting Month" dataDxfId="0">
      <calculatedColumnFormula>TEXT(Table1[[#This Row],[Transaction date]],"mmm-yy")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67E41-13CF-4234-956C-33F211E3600B}">
  <dimension ref="B1:O35"/>
  <sheetViews>
    <sheetView workbookViewId="0">
      <selection activeCell="J25" sqref="J25"/>
    </sheetView>
  </sheetViews>
  <sheetFormatPr defaultColWidth="9.140625" defaultRowHeight="15" x14ac:dyDescent="0.25"/>
  <cols>
    <col min="1" max="1" width="9.140625" style="5"/>
    <col min="2" max="2" width="16.140625" style="5" bestFit="1" customWidth="1"/>
    <col min="3" max="3" width="29.85546875" style="5" customWidth="1"/>
    <col min="4" max="5" width="10.7109375" style="5" customWidth="1"/>
    <col min="6" max="6" width="9.140625" style="5"/>
    <col min="7" max="8" width="10.7109375" style="5" customWidth="1"/>
    <col min="9" max="16384" width="9.140625" style="5"/>
  </cols>
  <sheetData>
    <row r="1" spans="2:12" x14ac:dyDescent="0.25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2:12" x14ac:dyDescent="0.25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2:12" x14ac:dyDescent="0.25">
      <c r="B3" s="46"/>
      <c r="C3" s="46"/>
      <c r="D3" s="47">
        <v>45444</v>
      </c>
      <c r="E3" s="47"/>
      <c r="F3" s="46"/>
      <c r="G3" s="47">
        <v>45078</v>
      </c>
      <c r="H3" s="47"/>
      <c r="I3" s="45"/>
      <c r="J3" s="45"/>
      <c r="K3" s="45"/>
      <c r="L3" s="45"/>
    </row>
    <row r="4" spans="2:12" x14ac:dyDescent="0.25">
      <c r="B4" s="46"/>
      <c r="C4" s="46"/>
      <c r="D4" s="48" t="s">
        <v>119</v>
      </c>
      <c r="E4" s="48" t="s">
        <v>119</v>
      </c>
      <c r="F4" s="46"/>
      <c r="G4" s="48" t="s">
        <v>119</v>
      </c>
      <c r="H4" s="48" t="s">
        <v>119</v>
      </c>
      <c r="I4" s="45"/>
      <c r="J4" s="45"/>
      <c r="K4" s="45"/>
      <c r="L4" s="45"/>
    </row>
    <row r="5" spans="2:12" x14ac:dyDescent="0.25">
      <c r="B5" s="49" t="s">
        <v>120</v>
      </c>
      <c r="C5" s="46"/>
      <c r="D5" s="48"/>
      <c r="E5" s="48"/>
      <c r="F5" s="48"/>
      <c r="G5" s="48"/>
      <c r="H5" s="48"/>
      <c r="I5" s="45"/>
      <c r="J5" s="45"/>
      <c r="K5" s="45"/>
      <c r="L5" s="45"/>
    </row>
    <row r="6" spans="2:12" x14ac:dyDescent="0.25">
      <c r="B6" s="50" t="s">
        <v>121</v>
      </c>
      <c r="C6" s="50"/>
      <c r="D6" s="51">
        <v>0</v>
      </c>
      <c r="E6" s="51"/>
      <c r="F6" s="51"/>
      <c r="G6" s="51">
        <v>0</v>
      </c>
      <c r="H6" s="51"/>
      <c r="I6" s="45"/>
      <c r="J6" s="45"/>
      <c r="K6" s="45"/>
      <c r="L6" s="45"/>
    </row>
    <row r="7" spans="2:12" x14ac:dyDescent="0.25">
      <c r="B7" s="50" t="s">
        <v>122</v>
      </c>
      <c r="C7" s="50"/>
      <c r="D7" s="51">
        <v>0</v>
      </c>
      <c r="E7" s="51"/>
      <c r="F7" s="51"/>
      <c r="G7" s="51">
        <v>0</v>
      </c>
      <c r="H7" s="51"/>
      <c r="I7" s="45"/>
      <c r="J7" s="45"/>
      <c r="K7" s="45"/>
      <c r="L7" s="45"/>
    </row>
    <row r="8" spans="2:12" x14ac:dyDescent="0.25">
      <c r="B8" s="50" t="s">
        <v>123</v>
      </c>
      <c r="C8" s="50"/>
      <c r="D8" s="52">
        <f>'2023-2024 Cash Account'!B18</f>
        <v>3114.24</v>
      </c>
      <c r="E8" s="51"/>
      <c r="F8" s="51"/>
      <c r="G8" s="52">
        <v>2977</v>
      </c>
      <c r="H8" s="51"/>
      <c r="I8" s="45"/>
      <c r="J8" s="45"/>
      <c r="K8" s="45"/>
      <c r="L8" s="45"/>
    </row>
    <row r="9" spans="2:12" x14ac:dyDescent="0.25">
      <c r="B9" s="50" t="s">
        <v>124</v>
      </c>
      <c r="C9" s="50"/>
      <c r="D9" s="51">
        <v>0</v>
      </c>
      <c r="E9" s="51"/>
      <c r="F9" s="51"/>
      <c r="G9" s="51">
        <v>0</v>
      </c>
      <c r="H9" s="51"/>
      <c r="I9" s="45"/>
      <c r="J9" s="45"/>
      <c r="K9" s="45"/>
      <c r="L9" s="45"/>
    </row>
    <row r="10" spans="2:12" ht="15.75" thickBot="1" x14ac:dyDescent="0.3">
      <c r="B10" s="50" t="s">
        <v>125</v>
      </c>
      <c r="C10" s="50"/>
      <c r="D10" s="51">
        <f>'2023-2024 Cash Account'!D18+'2023-2024 Cash Account'!C18</f>
        <v>570</v>
      </c>
      <c r="E10" s="51"/>
      <c r="F10" s="51"/>
      <c r="G10" s="51">
        <v>0</v>
      </c>
      <c r="H10" s="51"/>
      <c r="I10" s="45"/>
      <c r="J10" s="45"/>
      <c r="K10" s="45"/>
      <c r="L10" s="45"/>
    </row>
    <row r="11" spans="2:12" x14ac:dyDescent="0.25">
      <c r="B11" s="46"/>
      <c r="C11" s="46"/>
      <c r="D11" s="53"/>
      <c r="E11" s="48"/>
      <c r="F11" s="48"/>
      <c r="G11" s="53"/>
      <c r="H11" s="48"/>
      <c r="I11" s="45"/>
      <c r="J11" s="45"/>
      <c r="K11" s="45"/>
      <c r="L11" s="45"/>
    </row>
    <row r="12" spans="2:12" x14ac:dyDescent="0.25">
      <c r="B12" s="46"/>
      <c r="C12" s="46"/>
      <c r="D12" s="48"/>
      <c r="E12" s="52">
        <f>SUM(D6:D10)</f>
        <v>3684.24</v>
      </c>
      <c r="F12" s="48"/>
      <c r="G12" s="48"/>
      <c r="H12" s="52">
        <f>SUM(G6:G10)</f>
        <v>2977</v>
      </c>
      <c r="I12" s="45"/>
      <c r="J12" s="45"/>
      <c r="K12" s="45"/>
      <c r="L12" s="45"/>
    </row>
    <row r="13" spans="2:12" x14ac:dyDescent="0.25">
      <c r="B13" s="46"/>
      <c r="C13" s="46"/>
      <c r="D13" s="48"/>
      <c r="E13" s="51"/>
      <c r="F13" s="48"/>
      <c r="G13" s="48"/>
      <c r="H13" s="51"/>
      <c r="I13" s="45"/>
      <c r="J13" s="45"/>
      <c r="K13" s="45"/>
      <c r="L13" s="45"/>
    </row>
    <row r="14" spans="2:12" x14ac:dyDescent="0.25">
      <c r="B14" s="54" t="s">
        <v>125</v>
      </c>
      <c r="C14" s="54"/>
      <c r="D14" s="48"/>
      <c r="E14" s="51"/>
      <c r="F14" s="48"/>
      <c r="G14" s="48"/>
      <c r="H14" s="51"/>
      <c r="I14" s="45"/>
      <c r="J14" s="45"/>
      <c r="K14" s="45"/>
      <c r="L14" s="45"/>
    </row>
    <row r="15" spans="2:12" ht="15.75" thickBot="1" x14ac:dyDescent="0.3">
      <c r="B15" s="50" t="s">
        <v>126</v>
      </c>
      <c r="C15" s="50"/>
      <c r="D15" s="48"/>
      <c r="E15" s="51">
        <v>0</v>
      </c>
      <c r="F15" s="48"/>
      <c r="G15" s="48"/>
      <c r="H15" s="51">
        <v>0</v>
      </c>
      <c r="I15" s="45"/>
      <c r="J15" s="45"/>
      <c r="K15" s="45"/>
      <c r="L15" s="45"/>
    </row>
    <row r="16" spans="2:12" x14ac:dyDescent="0.25">
      <c r="B16" s="46"/>
      <c r="C16" s="46"/>
      <c r="D16" s="48"/>
      <c r="E16" s="55"/>
      <c r="F16" s="48"/>
      <c r="G16" s="48"/>
      <c r="H16" s="55"/>
      <c r="I16" s="45"/>
      <c r="J16" s="45"/>
      <c r="K16" s="45"/>
      <c r="L16" s="45"/>
    </row>
    <row r="17" spans="2:15" x14ac:dyDescent="0.25">
      <c r="B17" s="46"/>
      <c r="C17" s="46"/>
      <c r="D17" s="48"/>
      <c r="E17" s="52">
        <f>SUM(E12:E15)</f>
        <v>3684.24</v>
      </c>
      <c r="F17" s="48"/>
      <c r="G17" s="48"/>
      <c r="H17" s="52">
        <f>SUM(H12:H15)</f>
        <v>2977</v>
      </c>
      <c r="I17" s="45"/>
      <c r="J17" s="45"/>
      <c r="K17" s="45"/>
      <c r="L17" s="45"/>
    </row>
    <row r="18" spans="2:15" x14ac:dyDescent="0.25">
      <c r="B18" s="46"/>
      <c r="C18" s="46"/>
      <c r="D18" s="46"/>
      <c r="E18" s="46"/>
      <c r="F18" s="46"/>
      <c r="G18" s="46"/>
      <c r="H18" s="46"/>
      <c r="I18" s="45"/>
      <c r="J18" s="45"/>
      <c r="K18" s="45"/>
      <c r="L18" s="45"/>
      <c r="N18" s="38"/>
      <c r="O18" s="38"/>
    </row>
    <row r="19" spans="2:15" x14ac:dyDescent="0.25">
      <c r="B19" s="54" t="s">
        <v>127</v>
      </c>
      <c r="C19" s="54"/>
      <c r="D19" s="46"/>
      <c r="E19" s="46"/>
      <c r="F19" s="46"/>
      <c r="G19" s="46"/>
      <c r="H19" s="46"/>
      <c r="I19" s="45"/>
      <c r="J19" s="45"/>
      <c r="K19" s="45"/>
      <c r="L19" s="45"/>
    </row>
    <row r="20" spans="2:15" x14ac:dyDescent="0.25">
      <c r="B20" s="46" t="s">
        <v>107</v>
      </c>
      <c r="C20" s="46"/>
      <c r="D20" s="52">
        <v>0</v>
      </c>
      <c r="E20" s="51"/>
      <c r="F20" s="51"/>
      <c r="G20" s="51">
        <v>50</v>
      </c>
      <c r="H20" s="51"/>
      <c r="I20" s="45"/>
      <c r="J20" s="45"/>
      <c r="K20" s="45"/>
      <c r="L20" s="45"/>
    </row>
    <row r="21" spans="2:15" x14ac:dyDescent="0.25">
      <c r="B21" s="46" t="s">
        <v>171</v>
      </c>
      <c r="C21" s="46"/>
      <c r="D21" s="52">
        <f>'2023-2024 Cash Account'!K18</f>
        <v>309.06</v>
      </c>
      <c r="E21" s="51"/>
      <c r="F21" s="51"/>
      <c r="G21" s="51">
        <v>224</v>
      </c>
      <c r="H21" s="51"/>
      <c r="I21" s="45"/>
      <c r="J21" s="45"/>
      <c r="K21" s="45"/>
      <c r="L21" s="45"/>
    </row>
    <row r="22" spans="2:15" x14ac:dyDescent="0.25">
      <c r="B22" s="50" t="s">
        <v>128</v>
      </c>
      <c r="C22" s="50"/>
      <c r="D22" s="52">
        <v>0</v>
      </c>
      <c r="E22" s="51"/>
      <c r="F22" s="51"/>
      <c r="G22" s="51">
        <v>0</v>
      </c>
      <c r="H22" s="51"/>
      <c r="I22" s="45"/>
      <c r="J22" s="45"/>
      <c r="K22" s="45"/>
      <c r="L22" s="45"/>
    </row>
    <row r="23" spans="2:15" x14ac:dyDescent="0.25">
      <c r="B23" s="50" t="s">
        <v>97</v>
      </c>
      <c r="C23" s="50"/>
      <c r="D23" s="52">
        <f>'2023-2024 Cash Account'!H18</f>
        <v>1941.25</v>
      </c>
      <c r="E23" s="51"/>
      <c r="F23" s="51"/>
      <c r="G23" s="52">
        <v>1502</v>
      </c>
      <c r="H23" s="51"/>
      <c r="I23" s="45"/>
      <c r="J23" s="45"/>
      <c r="K23" s="45"/>
      <c r="L23" s="45"/>
    </row>
    <row r="24" spans="2:15" x14ac:dyDescent="0.25">
      <c r="B24" s="50" t="s">
        <v>109</v>
      </c>
      <c r="C24" s="50"/>
      <c r="D24" s="52">
        <v>0</v>
      </c>
      <c r="E24" s="51"/>
      <c r="F24" s="51"/>
      <c r="G24" s="51">
        <v>0</v>
      </c>
      <c r="H24" s="51"/>
      <c r="I24" s="45"/>
      <c r="J24" s="45"/>
      <c r="K24" s="45"/>
      <c r="L24" s="45"/>
    </row>
    <row r="25" spans="2:15" x14ac:dyDescent="0.25">
      <c r="B25" s="50" t="s">
        <v>174</v>
      </c>
      <c r="C25" s="50"/>
      <c r="D25" s="52">
        <f>'2023-2024 Cash Account'!J18</f>
        <v>42.61</v>
      </c>
      <c r="E25" s="51"/>
      <c r="F25" s="51"/>
      <c r="G25" s="51">
        <v>0</v>
      </c>
      <c r="H25" s="51"/>
      <c r="I25" s="45"/>
      <c r="J25" s="45"/>
      <c r="K25" s="45"/>
      <c r="L25" s="45"/>
    </row>
    <row r="26" spans="2:15" x14ac:dyDescent="0.25">
      <c r="B26" s="50" t="s">
        <v>172</v>
      </c>
      <c r="C26" s="50"/>
      <c r="D26" s="52">
        <f>'2023-2024 Cash Account'!L18</f>
        <v>104.6</v>
      </c>
      <c r="E26" s="51"/>
      <c r="F26" s="51"/>
      <c r="G26" s="51">
        <v>14</v>
      </c>
      <c r="H26" s="51"/>
      <c r="I26" s="45"/>
      <c r="J26" s="45"/>
      <c r="K26" s="45"/>
      <c r="L26" s="45"/>
    </row>
    <row r="27" spans="2:15" x14ac:dyDescent="0.25">
      <c r="B27" s="50" t="s">
        <v>129</v>
      </c>
      <c r="C27" s="50"/>
      <c r="D27" s="51">
        <v>0</v>
      </c>
      <c r="E27" s="51"/>
      <c r="F27" s="51"/>
      <c r="G27" s="51">
        <v>0</v>
      </c>
      <c r="H27" s="51"/>
      <c r="I27" s="45"/>
      <c r="J27" s="45"/>
      <c r="K27" s="45"/>
      <c r="L27" s="45"/>
    </row>
    <row r="28" spans="2:15" ht="15.75" thickBot="1" x14ac:dyDescent="0.3">
      <c r="B28" s="50" t="s">
        <v>130</v>
      </c>
      <c r="C28" s="50"/>
      <c r="D28" s="52">
        <f>'2023-2024 Cash Account'!M18+'2023-2024 Cash Account'!I18</f>
        <v>619.88</v>
      </c>
      <c r="E28" s="51"/>
      <c r="F28" s="51"/>
      <c r="G28" s="51">
        <v>20</v>
      </c>
      <c r="H28" s="51"/>
      <c r="I28" s="45"/>
      <c r="J28" s="45"/>
      <c r="K28" s="45"/>
      <c r="L28" s="45"/>
    </row>
    <row r="29" spans="2:15" x14ac:dyDescent="0.25">
      <c r="B29" s="46"/>
      <c r="C29" s="46"/>
      <c r="D29" s="53"/>
      <c r="E29" s="48"/>
      <c r="F29" s="48"/>
      <c r="G29" s="53"/>
      <c r="H29" s="48"/>
      <c r="I29" s="45"/>
      <c r="J29" s="45"/>
      <c r="K29" s="45"/>
      <c r="L29" s="45"/>
    </row>
    <row r="30" spans="2:15" x14ac:dyDescent="0.25">
      <c r="B30" s="46"/>
      <c r="C30" s="46"/>
      <c r="D30" s="48"/>
      <c r="E30" s="56">
        <f>SUM(D20:D28)</f>
        <v>3017.4</v>
      </c>
      <c r="F30" s="57"/>
      <c r="G30" s="57"/>
      <c r="H30" s="56">
        <f>SUM(G20:G28)</f>
        <v>1810</v>
      </c>
      <c r="I30" s="45"/>
      <c r="J30" s="45"/>
      <c r="K30" s="45"/>
      <c r="L30" s="45"/>
    </row>
    <row r="31" spans="2:15" ht="15.75" thickBot="1" x14ac:dyDescent="0.3">
      <c r="B31" s="46"/>
      <c r="C31" s="46"/>
      <c r="D31" s="48"/>
      <c r="E31" s="57"/>
      <c r="F31" s="57"/>
      <c r="G31" s="57"/>
      <c r="H31" s="57"/>
      <c r="I31" s="45"/>
      <c r="J31" s="45"/>
      <c r="K31" s="45"/>
      <c r="L31" s="45"/>
    </row>
    <row r="32" spans="2:15" ht="15.75" thickBot="1" x14ac:dyDescent="0.3">
      <c r="B32" s="50" t="s">
        <v>131</v>
      </c>
      <c r="C32" s="50"/>
      <c r="D32" s="48"/>
      <c r="E32" s="58">
        <f>E17-E30</f>
        <v>666.83999999999969</v>
      </c>
      <c r="F32" s="57"/>
      <c r="G32" s="57"/>
      <c r="H32" s="58">
        <f>H17-H30</f>
        <v>1167</v>
      </c>
      <c r="I32" s="45"/>
      <c r="J32" s="45"/>
      <c r="K32" s="45"/>
      <c r="L32" s="45"/>
    </row>
    <row r="33" spans="2:12" ht="15.75" thickTop="1" x14ac:dyDescent="0.25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</row>
    <row r="34" spans="2:12" x14ac:dyDescent="0.25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</row>
    <row r="35" spans="2:12" x14ac:dyDescent="0.25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</sheetData>
  <mergeCells count="18">
    <mergeCell ref="B23:C23"/>
    <mergeCell ref="D3:E3"/>
    <mergeCell ref="G3:H3"/>
    <mergeCell ref="B6:C6"/>
    <mergeCell ref="B7:C7"/>
    <mergeCell ref="B8:C8"/>
    <mergeCell ref="B9:C9"/>
    <mergeCell ref="B10:C10"/>
    <mergeCell ref="B14:C14"/>
    <mergeCell ref="B15:C15"/>
    <mergeCell ref="B19:C19"/>
    <mergeCell ref="B22:C22"/>
    <mergeCell ref="B24:C24"/>
    <mergeCell ref="B26:C26"/>
    <mergeCell ref="B27:C27"/>
    <mergeCell ref="B28:C28"/>
    <mergeCell ref="B32:C32"/>
    <mergeCell ref="B25:C2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4FCDB-64EC-4079-9D01-7E7EA806B191}">
  <dimension ref="B3:J26"/>
  <sheetViews>
    <sheetView tabSelected="1" workbookViewId="0">
      <selection activeCell="P20" sqref="P20"/>
    </sheetView>
  </sheetViews>
  <sheetFormatPr defaultColWidth="9.140625" defaultRowHeight="15" x14ac:dyDescent="0.25"/>
  <cols>
    <col min="1" max="1" width="9.140625" style="45"/>
    <col min="2" max="2" width="36.85546875" style="45" bestFit="1" customWidth="1"/>
    <col min="3" max="16384" width="9.140625" style="45"/>
  </cols>
  <sheetData>
    <row r="3" spans="2:10" x14ac:dyDescent="0.25">
      <c r="B3" s="31"/>
      <c r="C3" s="31"/>
      <c r="D3" s="32">
        <v>45444</v>
      </c>
      <c r="E3" s="31"/>
      <c r="F3" s="32">
        <v>45078</v>
      </c>
    </row>
    <row r="4" spans="2:10" x14ac:dyDescent="0.25">
      <c r="B4" s="31"/>
      <c r="C4" s="31"/>
      <c r="D4" s="31" t="s">
        <v>132</v>
      </c>
      <c r="E4" s="31"/>
      <c r="F4" s="31" t="s">
        <v>132</v>
      </c>
    </row>
    <row r="5" spans="2:10" x14ac:dyDescent="0.25">
      <c r="B5" s="60" t="s">
        <v>133</v>
      </c>
      <c r="C5" s="31"/>
      <c r="D5" s="31"/>
      <c r="E5" s="31"/>
      <c r="F5" s="31"/>
    </row>
    <row r="6" spans="2:10" x14ac:dyDescent="0.25">
      <c r="B6" s="31"/>
      <c r="C6" s="31"/>
      <c r="D6" s="31"/>
      <c r="E6" s="31"/>
      <c r="F6" s="31"/>
    </row>
    <row r="7" spans="2:10" x14ac:dyDescent="0.25">
      <c r="B7" s="31" t="s">
        <v>134</v>
      </c>
      <c r="C7" s="33">
        <v>4</v>
      </c>
      <c r="D7" s="33">
        <v>0</v>
      </c>
      <c r="E7" s="31"/>
      <c r="F7" s="33">
        <v>0</v>
      </c>
    </row>
    <row r="8" spans="2:10" x14ac:dyDescent="0.25">
      <c r="B8" s="31" t="s">
        <v>135</v>
      </c>
      <c r="C8" s="33"/>
      <c r="D8" s="34">
        <f>'2023-2024 Cash Account'!R18</f>
        <v>26340.65</v>
      </c>
      <c r="E8" s="31"/>
      <c r="F8" s="34">
        <v>25674</v>
      </c>
    </row>
    <row r="9" spans="2:10" x14ac:dyDescent="0.25">
      <c r="B9" s="31"/>
      <c r="C9" s="31"/>
      <c r="D9" s="35">
        <f>SUM(D7:D8)</f>
        <v>26340.65</v>
      </c>
      <c r="E9" s="31"/>
      <c r="F9" s="35">
        <f>SUM(F7:F8)</f>
        <v>25674</v>
      </c>
      <c r="J9" s="59"/>
    </row>
    <row r="10" spans="2:10" x14ac:dyDescent="0.25">
      <c r="B10" s="31"/>
      <c r="C10" s="31"/>
      <c r="D10" s="31"/>
      <c r="E10" s="31"/>
      <c r="F10" s="31"/>
    </row>
    <row r="11" spans="2:10" x14ac:dyDescent="0.25">
      <c r="B11" s="31" t="s">
        <v>136</v>
      </c>
      <c r="C11" s="31"/>
      <c r="D11" s="31"/>
      <c r="E11" s="31"/>
      <c r="F11" s="31"/>
    </row>
    <row r="12" spans="2:10" x14ac:dyDescent="0.25">
      <c r="B12" s="31"/>
      <c r="C12" s="31"/>
      <c r="D12" s="31"/>
      <c r="E12" s="31"/>
      <c r="F12" s="31"/>
    </row>
    <row r="13" spans="2:10" x14ac:dyDescent="0.25">
      <c r="B13" s="31" t="s">
        <v>137</v>
      </c>
      <c r="C13" s="33">
        <v>5</v>
      </c>
      <c r="D13" s="33">
        <v>0</v>
      </c>
      <c r="E13" s="31"/>
      <c r="F13" s="33">
        <v>0</v>
      </c>
    </row>
    <row r="14" spans="2:10" x14ac:dyDescent="0.25">
      <c r="B14" s="31"/>
      <c r="C14" s="31"/>
      <c r="D14" s="31"/>
      <c r="E14" s="31"/>
      <c r="F14" s="31"/>
    </row>
    <row r="15" spans="2:10" x14ac:dyDescent="0.25">
      <c r="B15" s="31"/>
      <c r="C15" s="31"/>
      <c r="D15" s="31"/>
      <c r="E15" s="31"/>
      <c r="F15" s="31"/>
    </row>
    <row r="16" spans="2:10" x14ac:dyDescent="0.25">
      <c r="B16" s="60" t="s">
        <v>138</v>
      </c>
      <c r="C16" s="31"/>
      <c r="D16" s="35">
        <f>D9-D13</f>
        <v>26340.65</v>
      </c>
      <c r="E16" s="31"/>
      <c r="F16" s="35">
        <f>F9-F13</f>
        <v>25674</v>
      </c>
    </row>
    <row r="17" spans="2:6" x14ac:dyDescent="0.25">
      <c r="B17" s="31"/>
      <c r="C17" s="31"/>
      <c r="D17" s="31"/>
      <c r="E17" s="31"/>
      <c r="F17" s="31"/>
    </row>
    <row r="18" spans="2:6" x14ac:dyDescent="0.25">
      <c r="B18" s="31"/>
      <c r="C18" s="31"/>
      <c r="D18" s="31"/>
      <c r="E18" s="31"/>
      <c r="F18" s="31"/>
    </row>
    <row r="19" spans="2:6" x14ac:dyDescent="0.25">
      <c r="B19" s="31" t="s">
        <v>139</v>
      </c>
      <c r="C19" s="31"/>
      <c r="D19" s="35">
        <f>D16</f>
        <v>26340.65</v>
      </c>
      <c r="E19" s="31"/>
      <c r="F19" s="35">
        <f>F16</f>
        <v>25674</v>
      </c>
    </row>
    <row r="20" spans="2:6" x14ac:dyDescent="0.25">
      <c r="B20" s="31"/>
      <c r="C20" s="31"/>
      <c r="D20" s="31"/>
      <c r="E20" s="31"/>
      <c r="F20" s="31"/>
    </row>
    <row r="21" spans="2:6" x14ac:dyDescent="0.25">
      <c r="B21" s="31"/>
      <c r="C21" s="31"/>
      <c r="D21" s="31"/>
      <c r="E21" s="31"/>
      <c r="F21" s="31"/>
    </row>
    <row r="22" spans="2:6" x14ac:dyDescent="0.25">
      <c r="B22" s="60" t="s">
        <v>140</v>
      </c>
      <c r="C22" s="31"/>
      <c r="D22" s="31"/>
      <c r="E22" s="31"/>
      <c r="F22" s="31"/>
    </row>
    <row r="23" spans="2:6" x14ac:dyDescent="0.25">
      <c r="B23" s="31" t="s">
        <v>141</v>
      </c>
      <c r="C23" s="33">
        <v>6</v>
      </c>
      <c r="D23" s="33">
        <v>0</v>
      </c>
      <c r="E23" s="31"/>
      <c r="F23" s="33">
        <v>0</v>
      </c>
    </row>
    <row r="24" spans="2:6" x14ac:dyDescent="0.25">
      <c r="B24" s="31" t="s">
        <v>142</v>
      </c>
      <c r="C24" s="33">
        <v>7</v>
      </c>
      <c r="D24" s="35">
        <f>F24+'Profit and Loss Account'!E32</f>
        <v>26340.84</v>
      </c>
      <c r="E24" s="31"/>
      <c r="F24" s="35">
        <f>F19</f>
        <v>25674</v>
      </c>
    </row>
    <row r="25" spans="2:6" x14ac:dyDescent="0.25">
      <c r="B25" s="31"/>
      <c r="C25" s="31"/>
      <c r="D25" s="31"/>
      <c r="E25" s="31"/>
      <c r="F25" s="31"/>
    </row>
    <row r="26" spans="2:6" x14ac:dyDescent="0.25">
      <c r="B26" s="31"/>
      <c r="C26" s="33">
        <v>8</v>
      </c>
      <c r="D26" s="35">
        <f>D24</f>
        <v>26340.84</v>
      </c>
      <c r="E26" s="31"/>
      <c r="F26" s="35">
        <f>F24</f>
        <v>25674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DF069-41AD-4FD6-911B-1C3E85343881}">
  <dimension ref="A2:H36"/>
  <sheetViews>
    <sheetView workbookViewId="0">
      <selection activeCell="M29" sqref="M29"/>
    </sheetView>
  </sheetViews>
  <sheetFormatPr defaultColWidth="9.140625" defaultRowHeight="15" x14ac:dyDescent="0.25"/>
  <cols>
    <col min="1" max="3" width="9.140625" style="5"/>
    <col min="4" max="4" width="47.28515625" style="5" customWidth="1"/>
    <col min="5" max="5" width="9.140625" style="5"/>
    <col min="6" max="6" width="12.7109375" style="5" customWidth="1"/>
    <col min="7" max="7" width="9.140625" style="5"/>
    <col min="8" max="8" width="12.7109375" style="5" customWidth="1"/>
    <col min="9" max="16384" width="9.140625" style="5"/>
  </cols>
  <sheetData>
    <row r="2" spans="1:8" x14ac:dyDescent="0.25">
      <c r="A2" s="37">
        <v>4</v>
      </c>
      <c r="B2" s="36" t="s">
        <v>143</v>
      </c>
    </row>
    <row r="3" spans="1:8" x14ac:dyDescent="0.25">
      <c r="F3" s="42">
        <v>45444</v>
      </c>
      <c r="G3" s="31"/>
      <c r="H3" s="32">
        <v>45078</v>
      </c>
    </row>
    <row r="4" spans="1:8" x14ac:dyDescent="0.25">
      <c r="F4" s="31" t="s">
        <v>132</v>
      </c>
      <c r="G4" s="31"/>
      <c r="H4" s="31" t="s">
        <v>132</v>
      </c>
    </row>
    <row r="5" spans="1:8" ht="15.75" thickBot="1" x14ac:dyDescent="0.3">
      <c r="C5" s="5" t="s">
        <v>144</v>
      </c>
      <c r="F5" s="35">
        <v>0</v>
      </c>
      <c r="H5" s="35">
        <v>0</v>
      </c>
    </row>
    <row r="6" spans="1:8" ht="15.75" thickBot="1" x14ac:dyDescent="0.3">
      <c r="F6" s="30">
        <f>SUM(F5)</f>
        <v>0</v>
      </c>
      <c r="H6" s="30">
        <f>SUM(H5)</f>
        <v>0</v>
      </c>
    </row>
    <row r="7" spans="1:8" ht="15.75" thickTop="1" x14ac:dyDescent="0.25"/>
    <row r="9" spans="1:8" x14ac:dyDescent="0.25">
      <c r="A9" s="37">
        <v>5</v>
      </c>
      <c r="B9" s="37" t="s">
        <v>145</v>
      </c>
      <c r="C9" s="37"/>
      <c r="D9" s="37"/>
    </row>
    <row r="10" spans="1:8" x14ac:dyDescent="0.25">
      <c r="A10" s="37"/>
      <c r="B10" s="37"/>
      <c r="F10" s="32">
        <v>45444</v>
      </c>
      <c r="G10" s="31"/>
      <c r="H10" s="32">
        <v>45078</v>
      </c>
    </row>
    <row r="11" spans="1:8" x14ac:dyDescent="0.25">
      <c r="F11" s="31" t="s">
        <v>132</v>
      </c>
      <c r="G11" s="31"/>
      <c r="H11" s="31" t="s">
        <v>132</v>
      </c>
    </row>
    <row r="12" spans="1:8" x14ac:dyDescent="0.25">
      <c r="C12" s="5" t="s">
        <v>146</v>
      </c>
      <c r="F12" s="31">
        <v>0</v>
      </c>
      <c r="G12" s="31"/>
      <c r="H12" s="31">
        <v>0</v>
      </c>
    </row>
    <row r="13" spans="1:8" ht="15.75" thickBot="1" x14ac:dyDescent="0.3">
      <c r="C13" s="5" t="s">
        <v>147</v>
      </c>
      <c r="F13" s="35">
        <v>0</v>
      </c>
      <c r="H13" s="35">
        <v>0</v>
      </c>
    </row>
    <row r="14" spans="1:8" ht="15.75" thickBot="1" x14ac:dyDescent="0.3">
      <c r="F14" s="30">
        <f>SUM(F12:F13)</f>
        <v>0</v>
      </c>
      <c r="H14" s="30">
        <f>SUM(H12:H13)</f>
        <v>0</v>
      </c>
    </row>
    <row r="15" spans="1:8" ht="15.75" thickTop="1" x14ac:dyDescent="0.25"/>
    <row r="16" spans="1:8" x14ac:dyDescent="0.25">
      <c r="A16" s="37">
        <v>7</v>
      </c>
      <c r="B16" s="37" t="s">
        <v>148</v>
      </c>
    </row>
    <row r="17" spans="1:8" ht="30" x14ac:dyDescent="0.25">
      <c r="A17" s="37"/>
      <c r="B17" s="37"/>
      <c r="H17" s="39" t="s">
        <v>152</v>
      </c>
    </row>
    <row r="18" spans="1:8" x14ac:dyDescent="0.25">
      <c r="H18" s="40" t="s">
        <v>132</v>
      </c>
    </row>
    <row r="19" spans="1:8" x14ac:dyDescent="0.25">
      <c r="C19" s="5" t="s">
        <v>149</v>
      </c>
      <c r="H19" s="29">
        <v>25674</v>
      </c>
    </row>
    <row r="20" spans="1:8" ht="15.75" thickBot="1" x14ac:dyDescent="0.3">
      <c r="C20" s="5" t="s">
        <v>150</v>
      </c>
      <c r="H20" s="38">
        <f>'Profit and Loss Account'!E32</f>
        <v>666.83999999999969</v>
      </c>
    </row>
    <row r="21" spans="1:8" ht="15.75" thickBot="1" x14ac:dyDescent="0.3">
      <c r="C21" s="5" t="s">
        <v>151</v>
      </c>
      <c r="H21" s="30">
        <f>SUM(H19:H20)</f>
        <v>26340.84</v>
      </c>
    </row>
    <row r="22" spans="1:8" ht="15.75" thickTop="1" x14ac:dyDescent="0.25"/>
    <row r="25" spans="1:8" x14ac:dyDescent="0.25">
      <c r="A25" s="37">
        <v>8</v>
      </c>
      <c r="B25" s="41" t="s">
        <v>153</v>
      </c>
      <c r="C25" s="37"/>
      <c r="D25" s="37"/>
    </row>
    <row r="26" spans="1:8" x14ac:dyDescent="0.25">
      <c r="B26" s="41"/>
    </row>
    <row r="27" spans="1:8" x14ac:dyDescent="0.25">
      <c r="F27" s="32">
        <v>45444</v>
      </c>
      <c r="G27" s="31"/>
      <c r="H27" s="32">
        <v>45078</v>
      </c>
    </row>
    <row r="28" spans="1:8" x14ac:dyDescent="0.25">
      <c r="F28" s="31" t="s">
        <v>132</v>
      </c>
      <c r="G28" s="31"/>
      <c r="H28" s="31" t="s">
        <v>132</v>
      </c>
    </row>
    <row r="29" spans="1:8" x14ac:dyDescent="0.25">
      <c r="C29" s="5" t="s">
        <v>154</v>
      </c>
      <c r="F29" s="38">
        <f>H35</f>
        <v>25674</v>
      </c>
      <c r="H29" s="29">
        <v>24507</v>
      </c>
    </row>
    <row r="30" spans="1:8" x14ac:dyDescent="0.25">
      <c r="H30" s="29"/>
    </row>
    <row r="31" spans="1:8" x14ac:dyDescent="0.25">
      <c r="C31" s="5" t="s">
        <v>155</v>
      </c>
      <c r="F31" s="38">
        <f>'Profit and Loss Account'!E32</f>
        <v>666.83999999999969</v>
      </c>
      <c r="H31" s="29">
        <f>'Profit and Loss Account'!H32</f>
        <v>1167</v>
      </c>
    </row>
    <row r="32" spans="1:8" x14ac:dyDescent="0.25">
      <c r="C32" s="5" t="s">
        <v>156</v>
      </c>
      <c r="F32" s="5">
        <v>0</v>
      </c>
      <c r="H32" s="29">
        <v>0</v>
      </c>
    </row>
    <row r="33" spans="3:8" x14ac:dyDescent="0.25">
      <c r="C33" s="37" t="s">
        <v>157</v>
      </c>
      <c r="F33" s="43">
        <f>SUM(F31:F32)</f>
        <v>666.83999999999969</v>
      </c>
      <c r="H33" s="43">
        <f>SUM(H31:H32)</f>
        <v>1167</v>
      </c>
    </row>
    <row r="34" spans="3:8" ht="15.75" thickBot="1" x14ac:dyDescent="0.3">
      <c r="H34" s="29"/>
    </row>
    <row r="35" spans="3:8" ht="15.75" thickBot="1" x14ac:dyDescent="0.3">
      <c r="C35" s="5" t="s">
        <v>158</v>
      </c>
      <c r="F35" s="30">
        <f>F29+F33</f>
        <v>26340.84</v>
      </c>
      <c r="H35" s="30">
        <f>H29+H33</f>
        <v>25674</v>
      </c>
    </row>
    <row r="36" spans="3:8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8141A-C37E-4AB3-A926-81B712571069}">
  <sheetPr>
    <pageSetUpPr fitToPage="1"/>
  </sheetPr>
  <dimension ref="A1:U24"/>
  <sheetViews>
    <sheetView workbookViewId="0">
      <pane ySplit="4" topLeftCell="A5" activePane="bottomLeft" state="frozen"/>
      <selection pane="bottomLeft" activeCell="N23" sqref="N23"/>
    </sheetView>
  </sheetViews>
  <sheetFormatPr defaultColWidth="8.85546875" defaultRowHeight="15" x14ac:dyDescent="0.25"/>
  <cols>
    <col min="1" max="1" width="10.28515625" style="6" bestFit="1" customWidth="1"/>
    <col min="2" max="5" width="15.7109375" style="6" customWidth="1"/>
    <col min="6" max="6" width="15.7109375" style="7" customWidth="1"/>
    <col min="7" max="7" width="2.7109375" style="6" customWidth="1"/>
    <col min="8" max="13" width="15.7109375" style="6" customWidth="1"/>
    <col min="14" max="14" width="15.7109375" style="7" customWidth="1"/>
    <col min="15" max="15" width="2.7109375" style="7" customWidth="1"/>
    <col min="16" max="16" width="16" style="6" bestFit="1" customWidth="1"/>
    <col min="17" max="17" width="29.85546875" style="6" bestFit="1" customWidth="1"/>
    <col min="18" max="18" width="12.85546875" style="6" bestFit="1" customWidth="1"/>
    <col min="19" max="19" width="10.42578125" style="6" bestFit="1" customWidth="1"/>
    <col min="20" max="20" width="14" style="6" bestFit="1" customWidth="1"/>
    <col min="21" max="21" width="1.42578125" style="6" bestFit="1" customWidth="1"/>
    <col min="22" max="16384" width="8.85546875" style="6"/>
  </cols>
  <sheetData>
    <row r="1" spans="1:21" s="7" customFormat="1" x14ac:dyDescent="0.25">
      <c r="G1" s="16"/>
      <c r="O1" s="16"/>
      <c r="Q1" s="7" t="s">
        <v>115</v>
      </c>
      <c r="R1" s="13">
        <v>25673.81</v>
      </c>
      <c r="T1" s="7" t="s">
        <v>101</v>
      </c>
      <c r="U1" s="7" t="s">
        <v>101</v>
      </c>
    </row>
    <row r="2" spans="1:21" s="7" customFormat="1" x14ac:dyDescent="0.25">
      <c r="G2" s="16"/>
      <c r="O2" s="16"/>
      <c r="Q2" s="7" t="s">
        <v>102</v>
      </c>
      <c r="R2" s="13">
        <v>0</v>
      </c>
    </row>
    <row r="3" spans="1:21" s="7" customFormat="1" x14ac:dyDescent="0.25">
      <c r="A3" s="7" t="s">
        <v>103</v>
      </c>
      <c r="G3" s="16"/>
      <c r="H3" s="7" t="s">
        <v>104</v>
      </c>
      <c r="O3" s="16"/>
      <c r="Q3" s="7" t="s">
        <v>105</v>
      </c>
      <c r="R3" s="13">
        <f>+R1-R2</f>
        <v>25673.81</v>
      </c>
    </row>
    <row r="4" spans="1:21" s="7" customFormat="1" ht="30" x14ac:dyDescent="0.25">
      <c r="A4" s="25" t="s">
        <v>106</v>
      </c>
      <c r="B4" s="26" t="s">
        <v>97</v>
      </c>
      <c r="C4" s="27" t="s">
        <v>95</v>
      </c>
      <c r="D4" s="26" t="s">
        <v>170</v>
      </c>
      <c r="E4" s="26" t="s">
        <v>107</v>
      </c>
      <c r="F4" s="28" t="s">
        <v>108</v>
      </c>
      <c r="G4" s="16"/>
      <c r="H4" s="26" t="s">
        <v>97</v>
      </c>
      <c r="I4" s="27" t="s">
        <v>95</v>
      </c>
      <c r="J4" s="27" t="s">
        <v>174</v>
      </c>
      <c r="K4" s="27" t="s">
        <v>171</v>
      </c>
      <c r="L4" s="27" t="s">
        <v>172</v>
      </c>
      <c r="M4" s="26" t="s">
        <v>173</v>
      </c>
      <c r="N4" s="28" t="s">
        <v>110</v>
      </c>
      <c r="O4" s="16"/>
      <c r="P4" s="25" t="s">
        <v>117</v>
      </c>
    </row>
    <row r="5" spans="1:21" x14ac:dyDescent="0.25">
      <c r="A5" s="8">
        <v>45108</v>
      </c>
      <c r="B5" s="19">
        <f>SUMIFS('Bank Downloads'!$H:$H,'Bank Downloads'!$J:$J,"Income",'Bank Downloads'!$L:$L,'2023-2024 Cash Account'!$A5,'Bank Downloads'!$K:$K,'2023-2024 Cash Account'!B$4)</f>
        <v>204.07</v>
      </c>
      <c r="C5" s="19">
        <f>SUMIFS('Bank Downloads'!$H:$H,'Bank Downloads'!$J:$J,"Income",'Bank Downloads'!$L:$L,'2023-2024 Cash Account'!$A5,'Bank Downloads'!$K:$K,'2023-2024 Cash Account'!C$4)</f>
        <v>0</v>
      </c>
      <c r="D5" s="19">
        <f>SUMIFS('Bank Downloads'!$H:$H,'Bank Downloads'!$J:$J,"Income",'Bank Downloads'!$L:$L,'2023-2024 Cash Account'!$A5,'Bank Downloads'!$K:$K,'2023-2024 Cash Account'!D$4)</f>
        <v>0</v>
      </c>
      <c r="E5" s="19">
        <f>SUMIFS('Bank Downloads'!$H:$H,'Bank Downloads'!$J:$J,"Income",'Bank Downloads'!$L:$L,'2023-2024 Cash Account'!$A5,'Bank Downloads'!$K:$K,'2023-2024 Cash Account'!E$4)</f>
        <v>0</v>
      </c>
      <c r="F5" s="20">
        <f t="shared" ref="F5:F16" si="0">SUM(B5:E5)</f>
        <v>204.07</v>
      </c>
      <c r="G5" s="15"/>
      <c r="H5" s="19">
        <f>-SUMIFS('Bank Downloads'!$H:$H,'Bank Downloads'!$J:$J,"Expenditure",'Bank Downloads'!$L:$L,'2023-2024 Cash Account'!$A5,'Bank Downloads'!$K:$K,'2023-2024 Cash Account'!H$4)</f>
        <v>114.75</v>
      </c>
      <c r="I5" s="19">
        <f>-SUMIFS('Bank Downloads'!$H:$H,'Bank Downloads'!$J:$J,"Expenditure",'Bank Downloads'!$L:$L,'2023-2024 Cash Account'!$A5,'Bank Downloads'!$K:$K,'2023-2024 Cash Account'!I$4)</f>
        <v>0</v>
      </c>
      <c r="J5" s="19">
        <f>-SUMIFS('Bank Downloads'!$H:$H,'Bank Downloads'!$J:$J,"Expenditure",'Bank Downloads'!$L:$L,'2023-2024 Cash Account'!$A5,'Bank Downloads'!$K:$K,'2023-2024 Cash Account'!J$4)</f>
        <v>0</v>
      </c>
      <c r="K5" s="19">
        <f>-SUMIFS('Bank Downloads'!$H:$H,'Bank Downloads'!$J:$J,"Expenditure",'Bank Downloads'!$L:$L,'2023-2024 Cash Account'!$A5,'Bank Downloads'!$K:$K,'2023-2024 Cash Account'!K$4)</f>
        <v>0</v>
      </c>
      <c r="L5" s="19">
        <f>-SUMIFS('Bank Downloads'!$H:$H,'Bank Downloads'!$J:$J,"Expenditure",'Bank Downloads'!$L:$L,'2023-2024 Cash Account'!$A5,'Bank Downloads'!$K:$K,'2023-2024 Cash Account'!L$4)</f>
        <v>0</v>
      </c>
      <c r="M5" s="19">
        <f>-SUMIFS('Bank Downloads'!$H:$H,'Bank Downloads'!$J:$J,"Expenditure",'Bank Downloads'!$L:$L,'2023-2024 Cash Account'!$A5,'Bank Downloads'!$K:$K,'2023-2024 Cash Account'!M$4)</f>
        <v>0</v>
      </c>
      <c r="N5" s="20">
        <f>SUM(H5:M5)</f>
        <v>114.75</v>
      </c>
      <c r="O5" s="15"/>
      <c r="P5" s="10">
        <f>+R3+F5-N5</f>
        <v>25763.13</v>
      </c>
    </row>
    <row r="6" spans="1:21" x14ac:dyDescent="0.25">
      <c r="A6" s="8">
        <v>45139</v>
      </c>
      <c r="B6" s="19">
        <f>SUMIFS('Bank Downloads'!$H:$H,'Bank Downloads'!$J:$J,"Income",'Bank Downloads'!$L:$L,'2023-2024 Cash Account'!$A6,'Bank Downloads'!$K:$K,'2023-2024 Cash Account'!B$4)</f>
        <v>328.76</v>
      </c>
      <c r="C6" s="19">
        <f>SUMIFS('Bank Downloads'!$H:$H,'Bank Downloads'!$J:$J,"Income",'Bank Downloads'!$L:$L,'2023-2024 Cash Account'!$A6,'Bank Downloads'!$K:$K,'2023-2024 Cash Account'!C$4)</f>
        <v>0</v>
      </c>
      <c r="D6" s="19">
        <f>SUMIFS('Bank Downloads'!$H:$H,'Bank Downloads'!$J:$J,"Income",'Bank Downloads'!$L:$L,'2023-2024 Cash Account'!$A6,'Bank Downloads'!$K:$K,'2023-2024 Cash Account'!D$4)</f>
        <v>0</v>
      </c>
      <c r="E6" s="19">
        <f>SUMIFS('Bank Downloads'!$H:$H,'Bank Downloads'!$J:$J,"Income",'Bank Downloads'!$L:$L,'2023-2024 Cash Account'!$A6,'Bank Downloads'!$K:$K,'2023-2024 Cash Account'!E$4)</f>
        <v>0</v>
      </c>
      <c r="F6" s="20">
        <f t="shared" si="0"/>
        <v>328.76</v>
      </c>
      <c r="G6" s="15"/>
      <c r="H6" s="19">
        <f>-SUMIFS('Bank Downloads'!$H:$H,'Bank Downloads'!$J:$J,"Expenditure",'Bank Downloads'!$L:$L,'2023-2024 Cash Account'!$A6,'Bank Downloads'!$K:$K,'2023-2024 Cash Account'!H$4)</f>
        <v>353.5</v>
      </c>
      <c r="I6" s="19">
        <f>-SUMIFS('Bank Downloads'!$H:$H,'Bank Downloads'!$J:$J,"Expenditure",'Bank Downloads'!$L:$L,'2023-2024 Cash Account'!$A6,'Bank Downloads'!$K:$K,'2023-2024 Cash Account'!I$4)</f>
        <v>0</v>
      </c>
      <c r="J6" s="19">
        <f>-SUMIFS('Bank Downloads'!$H:$H,'Bank Downloads'!$J:$J,"Expenditure",'Bank Downloads'!$L:$L,'2023-2024 Cash Account'!$A6,'Bank Downloads'!$K:$K,'2023-2024 Cash Account'!J$4)</f>
        <v>0</v>
      </c>
      <c r="K6" s="19">
        <f>-SUMIFS('Bank Downloads'!$H:$H,'Bank Downloads'!$J:$J,"Expenditure",'Bank Downloads'!$L:$L,'2023-2024 Cash Account'!$A6,'Bank Downloads'!$K:$K,'2023-2024 Cash Account'!K$4)</f>
        <v>237.06</v>
      </c>
      <c r="L6" s="19">
        <f>-SUMIFS('Bank Downloads'!$H:$H,'Bank Downloads'!$J:$J,"Expenditure",'Bank Downloads'!$L:$L,'2023-2024 Cash Account'!$A6,'Bank Downloads'!$K:$K,'2023-2024 Cash Account'!L$4)</f>
        <v>0</v>
      </c>
      <c r="M6" s="19">
        <f>-SUMIFS('Bank Downloads'!$H:$H,'Bank Downloads'!$J:$J,"Expenditure",'Bank Downloads'!$L:$L,'2023-2024 Cash Account'!$A6,'Bank Downloads'!$K:$K,'2023-2024 Cash Account'!M$4)</f>
        <v>20</v>
      </c>
      <c r="N6" s="20">
        <f>SUM(H6:M6)</f>
        <v>610.55999999999995</v>
      </c>
      <c r="O6" s="15"/>
      <c r="P6" s="10">
        <f>+P5+F6-N6</f>
        <v>25481.329999999998</v>
      </c>
    </row>
    <row r="7" spans="1:21" x14ac:dyDescent="0.25">
      <c r="A7" s="8">
        <v>45170</v>
      </c>
      <c r="B7" s="19">
        <f>SUMIFS('Bank Downloads'!$H:$H,'Bank Downloads'!$J:$J,"Income",'Bank Downloads'!$L:$L,'2023-2024 Cash Account'!$A7,'Bank Downloads'!$K:$K,'2023-2024 Cash Account'!B$4)</f>
        <v>382.43</v>
      </c>
      <c r="C7" s="19">
        <f>SUMIFS('Bank Downloads'!$H:$H,'Bank Downloads'!$J:$J,"Income",'Bank Downloads'!$L:$L,'2023-2024 Cash Account'!$A7,'Bank Downloads'!$K:$K,'2023-2024 Cash Account'!C$4)</f>
        <v>0</v>
      </c>
      <c r="D7" s="19">
        <f>SUMIFS('Bank Downloads'!$H:$H,'Bank Downloads'!$J:$J,"Income",'Bank Downloads'!$L:$L,'2023-2024 Cash Account'!$A7,'Bank Downloads'!$K:$K,'2023-2024 Cash Account'!D$4)</f>
        <v>0</v>
      </c>
      <c r="E7" s="19">
        <f>SUMIFS('Bank Downloads'!$H:$H,'Bank Downloads'!$J:$J,"Income",'Bank Downloads'!$L:$L,'2023-2024 Cash Account'!$A7,'Bank Downloads'!$K:$K,'2023-2024 Cash Account'!E$4)</f>
        <v>0</v>
      </c>
      <c r="F7" s="20">
        <f t="shared" si="0"/>
        <v>382.43</v>
      </c>
      <c r="G7" s="15"/>
      <c r="H7" s="19">
        <f>-SUMIFS('Bank Downloads'!$H:$H,'Bank Downloads'!$J:$J,"Expenditure",'Bank Downloads'!$L:$L,'2023-2024 Cash Account'!$A7,'Bank Downloads'!$K:$K,'2023-2024 Cash Account'!H$4)</f>
        <v>150</v>
      </c>
      <c r="I7" s="19">
        <f>-SUMIFS('Bank Downloads'!$H:$H,'Bank Downloads'!$J:$J,"Expenditure",'Bank Downloads'!$L:$L,'2023-2024 Cash Account'!$A7,'Bank Downloads'!$K:$K,'2023-2024 Cash Account'!I$4)</f>
        <v>0</v>
      </c>
      <c r="J7" s="19">
        <f>-SUMIFS('Bank Downloads'!$H:$H,'Bank Downloads'!$J:$J,"Expenditure",'Bank Downloads'!$L:$L,'2023-2024 Cash Account'!$A7,'Bank Downloads'!$K:$K,'2023-2024 Cash Account'!J$4)</f>
        <v>0</v>
      </c>
      <c r="K7" s="19">
        <f>-SUMIFS('Bank Downloads'!$H:$H,'Bank Downloads'!$J:$J,"Expenditure",'Bank Downloads'!$L:$L,'2023-2024 Cash Account'!$A7,'Bank Downloads'!$K:$K,'2023-2024 Cash Account'!K$4)</f>
        <v>0</v>
      </c>
      <c r="L7" s="19">
        <f>-SUMIFS('Bank Downloads'!$H:$H,'Bank Downloads'!$J:$J,"Expenditure",'Bank Downloads'!$L:$L,'2023-2024 Cash Account'!$A7,'Bank Downloads'!$K:$K,'2023-2024 Cash Account'!L$4)</f>
        <v>0</v>
      </c>
      <c r="M7" s="19">
        <f>-SUMIFS('Bank Downloads'!$H:$H,'Bank Downloads'!$J:$J,"Expenditure",'Bank Downloads'!$L:$L,'2023-2024 Cash Account'!$A7,'Bank Downloads'!$K:$K,'2023-2024 Cash Account'!M$4)</f>
        <v>0</v>
      </c>
      <c r="N7" s="20">
        <f>SUM(H7:M7)</f>
        <v>150</v>
      </c>
      <c r="O7" s="15"/>
      <c r="P7" s="10">
        <f>+P6+F7-N7</f>
        <v>25713.759999999998</v>
      </c>
    </row>
    <row r="8" spans="1:21" x14ac:dyDescent="0.25">
      <c r="A8" s="8">
        <v>45200</v>
      </c>
      <c r="B8" s="19">
        <f>SUMIFS('Bank Downloads'!$H:$H,'Bank Downloads'!$J:$J,"Income",'Bank Downloads'!$L:$L,'2023-2024 Cash Account'!$A8,'Bank Downloads'!$K:$K,'2023-2024 Cash Account'!B$4)</f>
        <v>208.04999999999998</v>
      </c>
      <c r="C8" s="19">
        <f>SUMIFS('Bank Downloads'!$H:$H,'Bank Downloads'!$J:$J,"Income",'Bank Downloads'!$L:$L,'2023-2024 Cash Account'!$A8,'Bank Downloads'!$K:$K,'2023-2024 Cash Account'!C$4)</f>
        <v>0</v>
      </c>
      <c r="D8" s="19">
        <f>SUMIFS('Bank Downloads'!$H:$H,'Bank Downloads'!$J:$J,"Income",'Bank Downloads'!$L:$L,'2023-2024 Cash Account'!$A8,'Bank Downloads'!$K:$K,'2023-2024 Cash Account'!D$4)</f>
        <v>0</v>
      </c>
      <c r="E8" s="19">
        <f>SUMIFS('Bank Downloads'!$H:$H,'Bank Downloads'!$J:$J,"Income",'Bank Downloads'!$L:$L,'2023-2024 Cash Account'!$A8,'Bank Downloads'!$K:$K,'2023-2024 Cash Account'!E$4)</f>
        <v>0</v>
      </c>
      <c r="F8" s="20">
        <f t="shared" si="0"/>
        <v>208.04999999999998</v>
      </c>
      <c r="G8" s="15"/>
      <c r="H8" s="19">
        <f>-SUMIFS('Bank Downloads'!$H:$H,'Bank Downloads'!$J:$J,"Expenditure",'Bank Downloads'!$L:$L,'2023-2024 Cash Account'!$A8,'Bank Downloads'!$K:$K,'2023-2024 Cash Account'!H$4)</f>
        <v>110.25</v>
      </c>
      <c r="I8" s="19">
        <f>-SUMIFS('Bank Downloads'!$H:$H,'Bank Downloads'!$J:$J,"Expenditure",'Bank Downloads'!$L:$L,'2023-2024 Cash Account'!$A8,'Bank Downloads'!$K:$K,'2023-2024 Cash Account'!I$4)</f>
        <v>0</v>
      </c>
      <c r="J8" s="19">
        <f>-SUMIFS('Bank Downloads'!$H:$H,'Bank Downloads'!$J:$J,"Expenditure",'Bank Downloads'!$L:$L,'2023-2024 Cash Account'!$A8,'Bank Downloads'!$K:$K,'2023-2024 Cash Account'!J$4)</f>
        <v>0</v>
      </c>
      <c r="K8" s="19">
        <f>-SUMIFS('Bank Downloads'!$H:$H,'Bank Downloads'!$J:$J,"Expenditure",'Bank Downloads'!$L:$L,'2023-2024 Cash Account'!$A8,'Bank Downloads'!$K:$K,'2023-2024 Cash Account'!K$4)</f>
        <v>0</v>
      </c>
      <c r="L8" s="19">
        <f>-SUMIFS('Bank Downloads'!$H:$H,'Bank Downloads'!$J:$J,"Expenditure",'Bank Downloads'!$L:$L,'2023-2024 Cash Account'!$A8,'Bank Downloads'!$K:$K,'2023-2024 Cash Account'!L$4)</f>
        <v>0</v>
      </c>
      <c r="M8" s="19">
        <f>-SUMIFS('Bank Downloads'!$H:$H,'Bank Downloads'!$J:$J,"Expenditure",'Bank Downloads'!$L:$L,'2023-2024 Cash Account'!$A8,'Bank Downloads'!$K:$K,'2023-2024 Cash Account'!M$4)</f>
        <v>0</v>
      </c>
      <c r="N8" s="20">
        <f>SUM(H8:M8)</f>
        <v>110.25</v>
      </c>
      <c r="O8" s="15"/>
      <c r="P8" s="10">
        <f>+P7+F8-N8</f>
        <v>25811.559999999998</v>
      </c>
    </row>
    <row r="9" spans="1:21" x14ac:dyDescent="0.25">
      <c r="A9" s="8">
        <v>45231</v>
      </c>
      <c r="B9" s="19">
        <f>SUMIFS('Bank Downloads'!$H:$H,'Bank Downloads'!$J:$J,"Income",'Bank Downloads'!$L:$L,'2023-2024 Cash Account'!$A9,'Bank Downloads'!$K:$K,'2023-2024 Cash Account'!B$4)</f>
        <v>222.64999999999998</v>
      </c>
      <c r="C9" s="19">
        <f>SUMIFS('Bank Downloads'!$H:$H,'Bank Downloads'!$J:$J,"Income",'Bank Downloads'!$L:$L,'2023-2024 Cash Account'!$A9,'Bank Downloads'!$K:$K,'2023-2024 Cash Account'!C$4)</f>
        <v>0</v>
      </c>
      <c r="D9" s="19">
        <f>SUMIFS('Bank Downloads'!$H:$H,'Bank Downloads'!$J:$J,"Income",'Bank Downloads'!$L:$L,'2023-2024 Cash Account'!$A9,'Bank Downloads'!$K:$K,'2023-2024 Cash Account'!D$4)</f>
        <v>0</v>
      </c>
      <c r="E9" s="19">
        <f>SUMIFS('Bank Downloads'!$H:$H,'Bank Downloads'!$J:$J,"Income",'Bank Downloads'!$L:$L,'2023-2024 Cash Account'!$A9,'Bank Downloads'!$K:$K,'2023-2024 Cash Account'!E$4)</f>
        <v>0</v>
      </c>
      <c r="F9" s="20">
        <f t="shared" si="0"/>
        <v>222.64999999999998</v>
      </c>
      <c r="G9" s="15"/>
      <c r="H9" s="19">
        <f>-SUMIFS('Bank Downloads'!$H:$H,'Bank Downloads'!$J:$J,"Expenditure",'Bank Downloads'!$L:$L,'2023-2024 Cash Account'!$A9,'Bank Downloads'!$K:$K,'2023-2024 Cash Account'!H$4)</f>
        <v>180.75</v>
      </c>
      <c r="I9" s="19">
        <f>-SUMIFS('Bank Downloads'!$H:$H,'Bank Downloads'!$J:$J,"Expenditure",'Bank Downloads'!$L:$L,'2023-2024 Cash Account'!$A9,'Bank Downloads'!$K:$K,'2023-2024 Cash Account'!I$4)</f>
        <v>0</v>
      </c>
      <c r="J9" s="19">
        <f>-SUMIFS('Bank Downloads'!$H:$H,'Bank Downloads'!$J:$J,"Expenditure",'Bank Downloads'!$L:$L,'2023-2024 Cash Account'!$A9,'Bank Downloads'!$K:$K,'2023-2024 Cash Account'!J$4)</f>
        <v>0</v>
      </c>
      <c r="K9" s="19">
        <f>-SUMIFS('Bank Downloads'!$H:$H,'Bank Downloads'!$J:$J,"Expenditure",'Bank Downloads'!$L:$L,'2023-2024 Cash Account'!$A9,'Bank Downloads'!$K:$K,'2023-2024 Cash Account'!K$4)</f>
        <v>0</v>
      </c>
      <c r="L9" s="19">
        <f>-SUMIFS('Bank Downloads'!$H:$H,'Bank Downloads'!$J:$J,"Expenditure",'Bank Downloads'!$L:$L,'2023-2024 Cash Account'!$A9,'Bank Downloads'!$K:$K,'2023-2024 Cash Account'!L$4)</f>
        <v>0</v>
      </c>
      <c r="M9" s="19">
        <f>-SUMIFS('Bank Downloads'!$H:$H,'Bank Downloads'!$J:$J,"Expenditure",'Bank Downloads'!$L:$L,'2023-2024 Cash Account'!$A9,'Bank Downloads'!$K:$K,'2023-2024 Cash Account'!M$4)</f>
        <v>0</v>
      </c>
      <c r="N9" s="20">
        <f>SUM(H9:M9)</f>
        <v>180.75</v>
      </c>
      <c r="O9" s="15"/>
      <c r="P9" s="10">
        <f>+P8+F9-N9</f>
        <v>25853.46</v>
      </c>
    </row>
    <row r="10" spans="1:21" x14ac:dyDescent="0.25">
      <c r="A10" s="8">
        <v>45261</v>
      </c>
      <c r="B10" s="19">
        <f>SUMIFS('Bank Downloads'!$H:$H,'Bank Downloads'!$J:$J,"Income",'Bank Downloads'!$L:$L,'2023-2024 Cash Account'!$A10,'Bank Downloads'!$K:$K,'2023-2024 Cash Account'!B$4)</f>
        <v>271.64000000000004</v>
      </c>
      <c r="C10" s="19">
        <f>SUMIFS('Bank Downloads'!$H:$H,'Bank Downloads'!$J:$J,"Income",'Bank Downloads'!$L:$L,'2023-2024 Cash Account'!$A10,'Bank Downloads'!$K:$K,'2023-2024 Cash Account'!C$4)</f>
        <v>0</v>
      </c>
      <c r="D10" s="19">
        <f>SUMIFS('Bank Downloads'!$H:$H,'Bank Downloads'!$J:$J,"Income",'Bank Downloads'!$L:$L,'2023-2024 Cash Account'!$A10,'Bank Downloads'!$K:$K,'2023-2024 Cash Account'!D$4)</f>
        <v>0</v>
      </c>
      <c r="E10" s="19">
        <f>SUMIFS('Bank Downloads'!$H:$H,'Bank Downloads'!$J:$J,"Income",'Bank Downloads'!$L:$L,'2023-2024 Cash Account'!$A10,'Bank Downloads'!$K:$K,'2023-2024 Cash Account'!E$4)</f>
        <v>0</v>
      </c>
      <c r="F10" s="20">
        <f t="shared" si="0"/>
        <v>271.64000000000004</v>
      </c>
      <c r="G10" s="15"/>
      <c r="H10" s="19">
        <f>-SUMIFS('Bank Downloads'!$H:$H,'Bank Downloads'!$J:$J,"Expenditure",'Bank Downloads'!$L:$L,'2023-2024 Cash Account'!$A10,'Bank Downloads'!$K:$K,'2023-2024 Cash Account'!H$4)</f>
        <v>147</v>
      </c>
      <c r="I10" s="19">
        <f>-SUMIFS('Bank Downloads'!$H:$H,'Bank Downloads'!$J:$J,"Expenditure",'Bank Downloads'!$L:$L,'2023-2024 Cash Account'!$A10,'Bank Downloads'!$K:$K,'2023-2024 Cash Account'!I$4)</f>
        <v>0</v>
      </c>
      <c r="J10" s="19">
        <f>-SUMIFS('Bank Downloads'!$H:$H,'Bank Downloads'!$J:$J,"Expenditure",'Bank Downloads'!$L:$L,'2023-2024 Cash Account'!$A10,'Bank Downloads'!$K:$K,'2023-2024 Cash Account'!J$4)</f>
        <v>42.61</v>
      </c>
      <c r="K10" s="19">
        <f>-SUMIFS('Bank Downloads'!$H:$H,'Bank Downloads'!$J:$J,"Expenditure",'Bank Downloads'!$L:$L,'2023-2024 Cash Account'!$A10,'Bank Downloads'!$K:$K,'2023-2024 Cash Account'!K$4)</f>
        <v>0</v>
      </c>
      <c r="L10" s="19">
        <f>-SUMIFS('Bank Downloads'!$H:$H,'Bank Downloads'!$J:$J,"Expenditure",'Bank Downloads'!$L:$L,'2023-2024 Cash Account'!$A10,'Bank Downloads'!$K:$K,'2023-2024 Cash Account'!L$4)</f>
        <v>44.45</v>
      </c>
      <c r="M10" s="19">
        <f>-SUMIFS('Bank Downloads'!$H:$H,'Bank Downloads'!$J:$J,"Expenditure",'Bank Downloads'!$L:$L,'2023-2024 Cash Account'!$A10,'Bank Downloads'!$K:$K,'2023-2024 Cash Account'!M$4)</f>
        <v>0</v>
      </c>
      <c r="N10" s="20">
        <f>SUM(H10:M10)</f>
        <v>234.06</v>
      </c>
      <c r="O10" s="15"/>
      <c r="P10" s="10">
        <f>+P9+F10-N10</f>
        <v>25891.039999999997</v>
      </c>
    </row>
    <row r="11" spans="1:21" x14ac:dyDescent="0.25">
      <c r="A11" s="8">
        <v>45292</v>
      </c>
      <c r="B11" s="19">
        <f>SUMIFS('Bank Downloads'!$H:$H,'Bank Downloads'!$J:$J,"Income",'Bank Downloads'!$L:$L,'2023-2024 Cash Account'!$A11,'Bank Downloads'!$K:$K,'2023-2024 Cash Account'!B$4)</f>
        <v>271.3</v>
      </c>
      <c r="C11" s="19">
        <f>SUMIFS('Bank Downloads'!$H:$H,'Bank Downloads'!$J:$J,"Income",'Bank Downloads'!$L:$L,'2023-2024 Cash Account'!$A11,'Bank Downloads'!$K:$K,'2023-2024 Cash Account'!C$4)</f>
        <v>0</v>
      </c>
      <c r="D11" s="19">
        <f>SUMIFS('Bank Downloads'!$H:$H,'Bank Downloads'!$J:$J,"Income",'Bank Downloads'!$L:$L,'2023-2024 Cash Account'!$A11,'Bank Downloads'!$K:$K,'2023-2024 Cash Account'!D$4)</f>
        <v>0</v>
      </c>
      <c r="E11" s="19">
        <f>SUMIFS('Bank Downloads'!$H:$H,'Bank Downloads'!$J:$J,"Income",'Bank Downloads'!$L:$L,'2023-2024 Cash Account'!$A11,'Bank Downloads'!$K:$K,'2023-2024 Cash Account'!E$4)</f>
        <v>0</v>
      </c>
      <c r="F11" s="20">
        <f t="shared" si="0"/>
        <v>271.3</v>
      </c>
      <c r="G11" s="15"/>
      <c r="H11" s="19">
        <f>-SUMIFS('Bank Downloads'!$H:$H,'Bank Downloads'!$J:$J,"Expenditure",'Bank Downloads'!$L:$L,'2023-2024 Cash Account'!$A11,'Bank Downloads'!$K:$K,'2023-2024 Cash Account'!H$4)</f>
        <v>150</v>
      </c>
      <c r="I11" s="19">
        <f>-SUMIFS('Bank Downloads'!$H:$H,'Bank Downloads'!$J:$J,"Expenditure",'Bank Downloads'!$L:$L,'2023-2024 Cash Account'!$A11,'Bank Downloads'!$K:$K,'2023-2024 Cash Account'!I$4)</f>
        <v>0</v>
      </c>
      <c r="J11" s="19">
        <f>-SUMIFS('Bank Downloads'!$H:$H,'Bank Downloads'!$J:$J,"Expenditure",'Bank Downloads'!$L:$L,'2023-2024 Cash Account'!$A11,'Bank Downloads'!$K:$K,'2023-2024 Cash Account'!J$4)</f>
        <v>0</v>
      </c>
      <c r="K11" s="19">
        <f>-SUMIFS('Bank Downloads'!$H:$H,'Bank Downloads'!$J:$J,"Expenditure",'Bank Downloads'!$L:$L,'2023-2024 Cash Account'!$A11,'Bank Downloads'!$K:$K,'2023-2024 Cash Account'!K$4)</f>
        <v>0</v>
      </c>
      <c r="L11" s="19">
        <f>-SUMIFS('Bank Downloads'!$H:$H,'Bank Downloads'!$J:$J,"Expenditure",'Bank Downloads'!$L:$L,'2023-2024 Cash Account'!$A11,'Bank Downloads'!$K:$K,'2023-2024 Cash Account'!L$4)</f>
        <v>0</v>
      </c>
      <c r="M11" s="19">
        <f>-SUMIFS('Bank Downloads'!$H:$H,'Bank Downloads'!$J:$J,"Expenditure",'Bank Downloads'!$L:$L,'2023-2024 Cash Account'!$A11,'Bank Downloads'!$K:$K,'2023-2024 Cash Account'!M$4)</f>
        <v>0</v>
      </c>
      <c r="N11" s="20">
        <f>SUM(H11:M11)</f>
        <v>150</v>
      </c>
      <c r="O11" s="15"/>
      <c r="P11" s="10">
        <f>+P10+F11-N11</f>
        <v>26012.339999999997</v>
      </c>
    </row>
    <row r="12" spans="1:21" x14ac:dyDescent="0.25">
      <c r="A12" s="8">
        <v>45323</v>
      </c>
      <c r="B12" s="19">
        <f>SUMIFS('Bank Downloads'!$H:$H,'Bank Downloads'!$J:$J,"Income",'Bank Downloads'!$L:$L,'2023-2024 Cash Account'!$A12,'Bank Downloads'!$K:$K,'2023-2024 Cash Account'!B$4)</f>
        <v>261.74</v>
      </c>
      <c r="C12" s="19">
        <f>SUMIFS('Bank Downloads'!$H:$H,'Bank Downloads'!$J:$J,"Income",'Bank Downloads'!$L:$L,'2023-2024 Cash Account'!$A12,'Bank Downloads'!$K:$K,'2023-2024 Cash Account'!C$4)</f>
        <v>0</v>
      </c>
      <c r="D12" s="19">
        <f>SUMIFS('Bank Downloads'!$H:$H,'Bank Downloads'!$J:$J,"Income",'Bank Downloads'!$L:$L,'2023-2024 Cash Account'!$A12,'Bank Downloads'!$K:$K,'2023-2024 Cash Account'!D$4)</f>
        <v>0</v>
      </c>
      <c r="E12" s="19">
        <f>SUMIFS('Bank Downloads'!$H:$H,'Bank Downloads'!$J:$J,"Income",'Bank Downloads'!$L:$L,'2023-2024 Cash Account'!$A12,'Bank Downloads'!$K:$K,'2023-2024 Cash Account'!E$4)</f>
        <v>0</v>
      </c>
      <c r="F12" s="20">
        <f t="shared" si="0"/>
        <v>261.74</v>
      </c>
      <c r="G12" s="15"/>
      <c r="H12" s="19">
        <f>-SUMIFS('Bank Downloads'!$H:$H,'Bank Downloads'!$J:$J,"Expenditure",'Bank Downloads'!$L:$L,'2023-2024 Cash Account'!$A12,'Bank Downloads'!$K:$K,'2023-2024 Cash Account'!H$4)</f>
        <v>147</v>
      </c>
      <c r="I12" s="19">
        <f>-SUMIFS('Bank Downloads'!$H:$H,'Bank Downloads'!$J:$J,"Expenditure",'Bank Downloads'!$L:$L,'2023-2024 Cash Account'!$A12,'Bank Downloads'!$K:$K,'2023-2024 Cash Account'!I$4)</f>
        <v>0</v>
      </c>
      <c r="J12" s="19">
        <f>-SUMIFS('Bank Downloads'!$H:$H,'Bank Downloads'!$J:$J,"Expenditure",'Bank Downloads'!$L:$L,'2023-2024 Cash Account'!$A12,'Bank Downloads'!$K:$K,'2023-2024 Cash Account'!J$4)</f>
        <v>0</v>
      </c>
      <c r="K12" s="19">
        <f>-SUMIFS('Bank Downloads'!$H:$H,'Bank Downloads'!$J:$J,"Expenditure",'Bank Downloads'!$L:$L,'2023-2024 Cash Account'!$A12,'Bank Downloads'!$K:$K,'2023-2024 Cash Account'!K$4)</f>
        <v>72</v>
      </c>
      <c r="L12" s="19">
        <f>-SUMIFS('Bank Downloads'!$H:$H,'Bank Downloads'!$J:$J,"Expenditure",'Bank Downloads'!$L:$L,'2023-2024 Cash Account'!$A12,'Bank Downloads'!$K:$K,'2023-2024 Cash Account'!L$4)</f>
        <v>0</v>
      </c>
      <c r="M12" s="19">
        <f>-SUMIFS('Bank Downloads'!$H:$H,'Bank Downloads'!$J:$J,"Expenditure",'Bank Downloads'!$L:$L,'2023-2024 Cash Account'!$A12,'Bank Downloads'!$K:$K,'2023-2024 Cash Account'!M$4)</f>
        <v>0</v>
      </c>
      <c r="N12" s="20">
        <f>SUM(H12:M12)</f>
        <v>219</v>
      </c>
      <c r="O12" s="15"/>
      <c r="P12" s="10">
        <f>+P11+F12-N12</f>
        <v>26055.079999999998</v>
      </c>
    </row>
    <row r="13" spans="1:21" x14ac:dyDescent="0.25">
      <c r="A13" s="8">
        <v>45352</v>
      </c>
      <c r="B13" s="19">
        <f>SUMIFS('Bank Downloads'!$H:$H,'Bank Downloads'!$J:$J,"Income",'Bank Downloads'!$L:$L,'2023-2024 Cash Account'!$A13,'Bank Downloads'!$K:$K,'2023-2024 Cash Account'!B$4)</f>
        <v>322.04000000000002</v>
      </c>
      <c r="C13" s="19">
        <f>SUMIFS('Bank Downloads'!$H:$H,'Bank Downloads'!$J:$J,"Income",'Bank Downloads'!$L:$L,'2023-2024 Cash Account'!$A13,'Bank Downloads'!$K:$K,'2023-2024 Cash Account'!C$4)</f>
        <v>0</v>
      </c>
      <c r="D13" s="19">
        <f>SUMIFS('Bank Downloads'!$H:$H,'Bank Downloads'!$J:$J,"Income",'Bank Downloads'!$L:$L,'2023-2024 Cash Account'!$A13,'Bank Downloads'!$K:$K,'2023-2024 Cash Account'!D$4)</f>
        <v>0</v>
      </c>
      <c r="E13" s="19">
        <f>SUMIFS('Bank Downloads'!$H:$H,'Bank Downloads'!$J:$J,"Income",'Bank Downloads'!$L:$L,'2023-2024 Cash Account'!$A13,'Bank Downloads'!$K:$K,'2023-2024 Cash Account'!E$4)</f>
        <v>0</v>
      </c>
      <c r="F13" s="20">
        <f t="shared" si="0"/>
        <v>322.04000000000002</v>
      </c>
      <c r="G13" s="15"/>
      <c r="H13" s="19">
        <f>-SUMIFS('Bank Downloads'!$H:$H,'Bank Downloads'!$J:$J,"Expenditure",'Bank Downloads'!$L:$L,'2023-2024 Cash Account'!$A13,'Bank Downloads'!$K:$K,'2023-2024 Cash Account'!H$4)</f>
        <v>0</v>
      </c>
      <c r="I13" s="19">
        <f>-SUMIFS('Bank Downloads'!$H:$H,'Bank Downloads'!$J:$J,"Expenditure",'Bank Downloads'!$L:$L,'2023-2024 Cash Account'!$A13,'Bank Downloads'!$K:$K,'2023-2024 Cash Account'!I$4)</f>
        <v>0</v>
      </c>
      <c r="J13" s="19">
        <f>-SUMIFS('Bank Downloads'!$H:$H,'Bank Downloads'!$J:$J,"Expenditure",'Bank Downloads'!$L:$L,'2023-2024 Cash Account'!$A13,'Bank Downloads'!$K:$K,'2023-2024 Cash Account'!J$4)</f>
        <v>0</v>
      </c>
      <c r="K13" s="19">
        <f>-SUMIFS('Bank Downloads'!$H:$H,'Bank Downloads'!$J:$J,"Expenditure",'Bank Downloads'!$L:$L,'2023-2024 Cash Account'!$A13,'Bank Downloads'!$K:$K,'2023-2024 Cash Account'!K$4)</f>
        <v>0</v>
      </c>
      <c r="L13" s="19">
        <f>-SUMIFS('Bank Downloads'!$H:$H,'Bank Downloads'!$J:$J,"Expenditure",'Bank Downloads'!$L:$L,'2023-2024 Cash Account'!$A13,'Bank Downloads'!$K:$K,'2023-2024 Cash Account'!L$4)</f>
        <v>0</v>
      </c>
      <c r="M13" s="19">
        <f>-SUMIFS('Bank Downloads'!$H:$H,'Bank Downloads'!$J:$J,"Expenditure",'Bank Downloads'!$L:$L,'2023-2024 Cash Account'!$A13,'Bank Downloads'!$K:$K,'2023-2024 Cash Account'!M$4)</f>
        <v>0</v>
      </c>
      <c r="N13" s="20">
        <f>SUM(H13:M13)</f>
        <v>0</v>
      </c>
      <c r="O13" s="15"/>
      <c r="P13" s="10">
        <f>+P12+F13-N13</f>
        <v>26377.119999999999</v>
      </c>
    </row>
    <row r="14" spans="1:21" x14ac:dyDescent="0.25">
      <c r="A14" s="8">
        <v>45383</v>
      </c>
      <c r="B14" s="19">
        <f>SUMIFS('Bank Downloads'!$H:$H,'Bank Downloads'!$J:$J,"Income",'Bank Downloads'!$L:$L,'2023-2024 Cash Account'!$A14,'Bank Downloads'!$K:$K,'2023-2024 Cash Account'!B$4)</f>
        <v>212.42999999999998</v>
      </c>
      <c r="C14" s="19">
        <f>SUMIFS('Bank Downloads'!$H:$H,'Bank Downloads'!$J:$J,"Income",'Bank Downloads'!$L:$L,'2023-2024 Cash Account'!$A14,'Bank Downloads'!$K:$K,'2023-2024 Cash Account'!C$4)</f>
        <v>510</v>
      </c>
      <c r="D14" s="19">
        <f>SUMIFS('Bank Downloads'!$H:$H,'Bank Downloads'!$J:$J,"Income",'Bank Downloads'!$L:$L,'2023-2024 Cash Account'!$A14,'Bank Downloads'!$K:$K,'2023-2024 Cash Account'!D$4)</f>
        <v>0</v>
      </c>
      <c r="E14" s="19">
        <f>SUMIFS('Bank Downloads'!$H:$H,'Bank Downloads'!$J:$J,"Income",'Bank Downloads'!$L:$L,'2023-2024 Cash Account'!$A14,'Bank Downloads'!$K:$K,'2023-2024 Cash Account'!E$4)</f>
        <v>0</v>
      </c>
      <c r="F14" s="20">
        <f t="shared" si="0"/>
        <v>722.43</v>
      </c>
      <c r="G14" s="15"/>
      <c r="H14" s="19">
        <f>-SUMIFS('Bank Downloads'!$H:$H,'Bank Downloads'!$J:$J,"Expenditure",'Bank Downloads'!$L:$L,'2023-2024 Cash Account'!$A14,'Bank Downloads'!$K:$K,'2023-2024 Cash Account'!H$4)</f>
        <v>294</v>
      </c>
      <c r="I14" s="19">
        <f>-SUMIFS('Bank Downloads'!$H:$H,'Bank Downloads'!$J:$J,"Expenditure",'Bank Downloads'!$L:$L,'2023-2024 Cash Account'!$A14,'Bank Downloads'!$K:$K,'2023-2024 Cash Account'!I$4)</f>
        <v>510</v>
      </c>
      <c r="J14" s="19">
        <f>-SUMIFS('Bank Downloads'!$H:$H,'Bank Downloads'!$J:$J,"Expenditure",'Bank Downloads'!$L:$L,'2023-2024 Cash Account'!$A14,'Bank Downloads'!$K:$K,'2023-2024 Cash Account'!J$4)</f>
        <v>0</v>
      </c>
      <c r="K14" s="19">
        <f>-SUMIFS('Bank Downloads'!$H:$H,'Bank Downloads'!$J:$J,"Expenditure",'Bank Downloads'!$L:$L,'2023-2024 Cash Account'!$A14,'Bank Downloads'!$K:$K,'2023-2024 Cash Account'!K$4)</f>
        <v>0</v>
      </c>
      <c r="L14" s="19">
        <f>-SUMIFS('Bank Downloads'!$H:$H,'Bank Downloads'!$J:$J,"Expenditure",'Bank Downloads'!$L:$L,'2023-2024 Cash Account'!$A14,'Bank Downloads'!$K:$K,'2023-2024 Cash Account'!L$4)</f>
        <v>0</v>
      </c>
      <c r="M14" s="19">
        <f>-SUMIFS('Bank Downloads'!$H:$H,'Bank Downloads'!$J:$J,"Expenditure",'Bank Downloads'!$L:$L,'2023-2024 Cash Account'!$A14,'Bank Downloads'!$K:$K,'2023-2024 Cash Account'!M$4)</f>
        <v>0</v>
      </c>
      <c r="N14" s="20">
        <f>SUM(H14:M14)</f>
        <v>804</v>
      </c>
      <c r="O14" s="15"/>
      <c r="P14" s="10">
        <f>+P13+F14-N14</f>
        <v>26295.55</v>
      </c>
    </row>
    <row r="15" spans="1:21" x14ac:dyDescent="0.25">
      <c r="A15" s="8">
        <v>45413</v>
      </c>
      <c r="B15" s="19">
        <f>SUMIFS('Bank Downloads'!$H:$H,'Bank Downloads'!$J:$J,"Income",'Bank Downloads'!$L:$L,'2023-2024 Cash Account'!$A15,'Bank Downloads'!$K:$K,'2023-2024 Cash Account'!B$4)</f>
        <v>211.90999999999997</v>
      </c>
      <c r="C15" s="19">
        <f>SUMIFS('Bank Downloads'!$H:$H,'Bank Downloads'!$J:$J,"Income",'Bank Downloads'!$L:$L,'2023-2024 Cash Account'!$A15,'Bank Downloads'!$K:$K,'2023-2024 Cash Account'!C$4)</f>
        <v>0</v>
      </c>
      <c r="D15" s="19">
        <f>SUMIFS('Bank Downloads'!$H:$H,'Bank Downloads'!$J:$J,"Income",'Bank Downloads'!$L:$L,'2023-2024 Cash Account'!$A15,'Bank Downloads'!$K:$K,'2023-2024 Cash Account'!D$4)</f>
        <v>60</v>
      </c>
      <c r="E15" s="19">
        <f>SUMIFS('Bank Downloads'!$H:$H,'Bank Downloads'!$J:$J,"Income",'Bank Downloads'!$L:$L,'2023-2024 Cash Account'!$A15,'Bank Downloads'!$K:$K,'2023-2024 Cash Account'!E$4)</f>
        <v>0</v>
      </c>
      <c r="F15" s="20">
        <f t="shared" si="0"/>
        <v>271.90999999999997</v>
      </c>
      <c r="G15" s="15"/>
      <c r="H15" s="19">
        <f>-SUMIFS('Bank Downloads'!$H:$H,'Bank Downloads'!$J:$J,"Expenditure",'Bank Downloads'!$L:$L,'2023-2024 Cash Account'!$A15,'Bank Downloads'!$K:$K,'2023-2024 Cash Account'!H$4)</f>
        <v>0</v>
      </c>
      <c r="I15" s="19">
        <f>-SUMIFS('Bank Downloads'!$H:$H,'Bank Downloads'!$J:$J,"Expenditure",'Bank Downloads'!$L:$L,'2023-2024 Cash Account'!$A15,'Bank Downloads'!$K:$K,'2023-2024 Cash Account'!I$4)</f>
        <v>0</v>
      </c>
      <c r="J15" s="19">
        <f>-SUMIFS('Bank Downloads'!$H:$H,'Bank Downloads'!$J:$J,"Expenditure",'Bank Downloads'!$L:$L,'2023-2024 Cash Account'!$A15,'Bank Downloads'!$K:$K,'2023-2024 Cash Account'!J$4)</f>
        <v>0</v>
      </c>
      <c r="K15" s="19">
        <f>-SUMIFS('Bank Downloads'!$H:$H,'Bank Downloads'!$J:$J,"Expenditure",'Bank Downloads'!$L:$L,'2023-2024 Cash Account'!$A15,'Bank Downloads'!$K:$K,'2023-2024 Cash Account'!K$4)</f>
        <v>0</v>
      </c>
      <c r="L15" s="19">
        <f>-SUMIFS('Bank Downloads'!$H:$H,'Bank Downloads'!$J:$J,"Expenditure",'Bank Downloads'!$L:$L,'2023-2024 Cash Account'!$A15,'Bank Downloads'!$K:$K,'2023-2024 Cash Account'!L$4)</f>
        <v>60.15</v>
      </c>
      <c r="M15" s="19">
        <f>-SUMIFS('Bank Downloads'!$H:$H,'Bank Downloads'!$J:$J,"Expenditure",'Bank Downloads'!$L:$L,'2023-2024 Cash Account'!$A15,'Bank Downloads'!$K:$K,'2023-2024 Cash Account'!M$4)</f>
        <v>89.88</v>
      </c>
      <c r="N15" s="20">
        <f>SUM(H15:M15)</f>
        <v>150.03</v>
      </c>
      <c r="O15" s="15"/>
      <c r="P15" s="10">
        <f>+P14+F15-N15</f>
        <v>26417.43</v>
      </c>
    </row>
    <row r="16" spans="1:21" x14ac:dyDescent="0.25">
      <c r="A16" s="8">
        <v>45444</v>
      </c>
      <c r="B16" s="19">
        <f>SUMIFS('Bank Downloads'!$H:$H,'Bank Downloads'!$J:$J,"Income",'Bank Downloads'!$L:$L,'2023-2024 Cash Account'!$A16,'Bank Downloads'!$K:$K,'2023-2024 Cash Account'!B$4)</f>
        <v>217.21999999999997</v>
      </c>
      <c r="C16" s="19">
        <f>SUMIFS('Bank Downloads'!$H:$H,'Bank Downloads'!$J:$J,"Income",'Bank Downloads'!$L:$L,'2023-2024 Cash Account'!$A16,'Bank Downloads'!$K:$K,'2023-2024 Cash Account'!C$4)</f>
        <v>0</v>
      </c>
      <c r="D16" s="19">
        <f>SUMIFS('Bank Downloads'!$H:$H,'Bank Downloads'!$J:$J,"Income",'Bank Downloads'!$L:$L,'2023-2024 Cash Account'!$A16,'Bank Downloads'!$K:$K,'2023-2024 Cash Account'!D$4)</f>
        <v>0</v>
      </c>
      <c r="E16" s="19">
        <f>SUMIFS('Bank Downloads'!$H:$H,'Bank Downloads'!$J:$J,"Income",'Bank Downloads'!$L:$L,'2023-2024 Cash Account'!$A16,'Bank Downloads'!$K:$K,'2023-2024 Cash Account'!E$4)</f>
        <v>0</v>
      </c>
      <c r="F16" s="20">
        <f t="shared" si="0"/>
        <v>217.21999999999997</v>
      </c>
      <c r="G16" s="15"/>
      <c r="H16" s="19">
        <f>-SUMIFS('Bank Downloads'!$H:$H,'Bank Downloads'!$J:$J,"Expenditure",'Bank Downloads'!$L:$L,'2023-2024 Cash Account'!$A16,'Bank Downloads'!$K:$K,'2023-2024 Cash Account'!H$4)</f>
        <v>294</v>
      </c>
      <c r="I16" s="19">
        <f>-SUMIFS('Bank Downloads'!$H:$H,'Bank Downloads'!$J:$J,"Expenditure",'Bank Downloads'!$L:$L,'2023-2024 Cash Account'!$A16,'Bank Downloads'!$K:$K,'2023-2024 Cash Account'!I$4)</f>
        <v>0</v>
      </c>
      <c r="J16" s="19">
        <f>-SUMIFS('Bank Downloads'!$H:$H,'Bank Downloads'!$J:$J,"Expenditure",'Bank Downloads'!$L:$L,'2023-2024 Cash Account'!$A16,'Bank Downloads'!$K:$K,'2023-2024 Cash Account'!J$4)</f>
        <v>0</v>
      </c>
      <c r="K16" s="19">
        <f>-SUMIFS('Bank Downloads'!$H:$H,'Bank Downloads'!$J:$J,"Expenditure",'Bank Downloads'!$L:$L,'2023-2024 Cash Account'!$A16,'Bank Downloads'!$K:$K,'2023-2024 Cash Account'!K$4)</f>
        <v>0</v>
      </c>
      <c r="L16" s="19">
        <f>-SUMIFS('Bank Downloads'!$H:$H,'Bank Downloads'!$J:$J,"Expenditure",'Bank Downloads'!$L:$L,'2023-2024 Cash Account'!$A16,'Bank Downloads'!$K:$K,'2023-2024 Cash Account'!L$4)</f>
        <v>0</v>
      </c>
      <c r="M16" s="19">
        <f>-SUMIFS('Bank Downloads'!$H:$H,'Bank Downloads'!$J:$J,"Expenditure",'Bank Downloads'!$L:$L,'2023-2024 Cash Account'!$A16,'Bank Downloads'!$K:$K,'2023-2024 Cash Account'!M$4)</f>
        <v>0</v>
      </c>
      <c r="N16" s="20">
        <f>SUM(H16:M16)</f>
        <v>294</v>
      </c>
      <c r="O16" s="15"/>
      <c r="P16" s="10">
        <f>+P15+F16-N16</f>
        <v>26340.65</v>
      </c>
    </row>
    <row r="17" spans="1:20" x14ac:dyDescent="0.25">
      <c r="B17" s="19"/>
      <c r="C17" s="19"/>
      <c r="D17" s="19"/>
      <c r="E17" s="19"/>
      <c r="F17" s="20"/>
      <c r="G17" s="15"/>
      <c r="H17" s="19"/>
      <c r="I17" s="19"/>
      <c r="J17" s="19"/>
      <c r="K17" s="19"/>
      <c r="L17" s="19"/>
      <c r="M17" s="19"/>
      <c r="N17" s="20"/>
      <c r="O17" s="15"/>
    </row>
    <row r="18" spans="1:20" ht="15.75" thickBot="1" x14ac:dyDescent="0.3">
      <c r="A18" s="17" t="s">
        <v>111</v>
      </c>
      <c r="B18" s="21">
        <f t="shared" ref="B18:E18" si="1">SUM(B5:B17)</f>
        <v>3114.24</v>
      </c>
      <c r="C18" s="21">
        <f t="shared" si="1"/>
        <v>510</v>
      </c>
      <c r="D18" s="21">
        <f t="shared" si="1"/>
        <v>60</v>
      </c>
      <c r="E18" s="21">
        <f t="shared" si="1"/>
        <v>0</v>
      </c>
      <c r="F18" s="22">
        <f>SUM(B18:E18)</f>
        <v>3684.24</v>
      </c>
      <c r="G18" s="15"/>
      <c r="H18" s="21">
        <f t="shared" ref="H18:M18" si="2">SUM(H5:H17)</f>
        <v>1941.25</v>
      </c>
      <c r="I18" s="21">
        <f t="shared" si="2"/>
        <v>510</v>
      </c>
      <c r="J18" s="21">
        <f t="shared" si="2"/>
        <v>42.61</v>
      </c>
      <c r="K18" s="21">
        <f t="shared" si="2"/>
        <v>309.06</v>
      </c>
      <c r="L18" s="21">
        <f t="shared" ref="L18" si="3">SUM(L5:L17)</f>
        <v>104.6</v>
      </c>
      <c r="M18" s="21">
        <f t="shared" si="2"/>
        <v>109.88</v>
      </c>
      <c r="N18" s="22">
        <f>SUM(H18:M18)</f>
        <v>3017.4</v>
      </c>
      <c r="O18" s="15"/>
      <c r="Q18" s="7" t="s">
        <v>112</v>
      </c>
      <c r="R18" s="18">
        <f>+F18-N18+R3</f>
        <v>26340.65</v>
      </c>
      <c r="S18" s="6" t="s">
        <v>101</v>
      </c>
      <c r="T18" s="10" t="s">
        <v>101</v>
      </c>
    </row>
    <row r="19" spans="1:20" x14ac:dyDescent="0.25">
      <c r="Q19" s="6" t="s">
        <v>101</v>
      </c>
      <c r="R19" s="11" t="s">
        <v>101</v>
      </c>
    </row>
    <row r="20" spans="1:20" x14ac:dyDescent="0.25">
      <c r="R20" s="12" t="s">
        <v>118</v>
      </c>
      <c r="S20" s="9">
        <v>26340.65</v>
      </c>
      <c r="T20" s="6" t="s">
        <v>113</v>
      </c>
    </row>
    <row r="21" spans="1:20" x14ac:dyDescent="0.25">
      <c r="R21" s="6" t="s">
        <v>101</v>
      </c>
      <c r="S21" s="9">
        <v>0</v>
      </c>
      <c r="T21" s="6" t="s">
        <v>114</v>
      </c>
    </row>
    <row r="22" spans="1:20" x14ac:dyDescent="0.25">
      <c r="S22" s="13">
        <f>SUM(S20:S21)</f>
        <v>26340.65</v>
      </c>
      <c r="T22" s="14" t="b">
        <f>R18=S22</f>
        <v>1</v>
      </c>
    </row>
    <row r="23" spans="1:20" x14ac:dyDescent="0.25">
      <c r="N23" s="44"/>
    </row>
    <row r="24" spans="1:20" x14ac:dyDescent="0.25">
      <c r="H24" s="10"/>
    </row>
  </sheetData>
  <pageMargins left="0.74803149606299213" right="0.74803149606299213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4807F-05B8-49D7-AB44-0B1C63C48A36}">
  <dimension ref="A1:L558"/>
  <sheetViews>
    <sheetView workbookViewId="0">
      <pane ySplit="1" topLeftCell="A454" activePane="bottomLeft" state="frozen"/>
      <selection pane="bottomLeft" activeCell="K460" sqref="K460"/>
    </sheetView>
  </sheetViews>
  <sheetFormatPr defaultColWidth="8.85546875" defaultRowHeight="15" x14ac:dyDescent="0.25"/>
  <cols>
    <col min="1" max="1" width="18" bestFit="1" customWidth="1"/>
    <col min="2" max="2" width="18.28515625" customWidth="1"/>
    <col min="3" max="3" width="11.85546875" customWidth="1"/>
    <col min="4" max="4" width="18.28515625" customWidth="1"/>
    <col min="5" max="5" width="53.42578125" bestFit="1" customWidth="1"/>
    <col min="6" max="6" width="15.42578125" style="2" bestFit="1" customWidth="1"/>
    <col min="7" max="7" width="16.140625" style="2" bestFit="1" customWidth="1"/>
    <col min="8" max="8" width="10.42578125" style="2" bestFit="1" customWidth="1"/>
    <col min="9" max="9" width="17.85546875" style="2" bestFit="1" customWidth="1"/>
    <col min="10" max="10" width="22.7109375" bestFit="1" customWidth="1"/>
    <col min="11" max="11" width="25.140625" bestFit="1" customWidth="1"/>
    <col min="12" max="12" width="18.42578125" style="24" bestFit="1" customWidth="1"/>
  </cols>
  <sheetData>
    <row r="1" spans="1:1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96</v>
      </c>
      <c r="I1" s="4" t="s">
        <v>98</v>
      </c>
      <c r="J1" s="4" t="s">
        <v>93</v>
      </c>
      <c r="K1" s="4" t="s">
        <v>94</v>
      </c>
      <c r="L1" s="23" t="s">
        <v>116</v>
      </c>
    </row>
    <row r="2" spans="1:12" x14ac:dyDescent="0.25">
      <c r="A2" s="1">
        <v>45108</v>
      </c>
      <c r="E2" t="s">
        <v>99</v>
      </c>
      <c r="H2" s="2">
        <f>Table1[[#This Row],[Credit amount]]-Table1[[#This Row],[Debit amount]]</f>
        <v>0</v>
      </c>
      <c r="I2" s="2">
        <v>25673.81</v>
      </c>
      <c r="J2" t="s">
        <v>100</v>
      </c>
      <c r="K2" t="s">
        <v>100</v>
      </c>
      <c r="L2" s="24" t="str">
        <f>TEXT(Table1[[#This Row],[Transaction date]],"mmm-yy")</f>
        <v>Jul-23</v>
      </c>
    </row>
    <row r="3" spans="1:12" x14ac:dyDescent="0.25">
      <c r="A3" s="1">
        <v>45110</v>
      </c>
      <c r="B3" t="s">
        <v>7</v>
      </c>
      <c r="C3" t="s">
        <v>8</v>
      </c>
      <c r="D3">
        <v>17490960</v>
      </c>
      <c r="E3" t="s">
        <v>60</v>
      </c>
      <c r="G3" s="2">
        <v>5</v>
      </c>
      <c r="H3" s="2">
        <f>Table1[[#This Row],[Credit amount]]-Table1[[#This Row],[Debit amount]]</f>
        <v>5</v>
      </c>
      <c r="I3" s="2">
        <f>I2+Table1[[#This Row],[Amount]]</f>
        <v>25678.81</v>
      </c>
      <c r="J3" t="str">
        <f>IF(F3="","Income","Expenditure")</f>
        <v>Income</v>
      </c>
      <c r="K3" s="2" t="s">
        <v>97</v>
      </c>
      <c r="L3" s="24" t="str">
        <f>TEXT(Table1[[#This Row],[Transaction date]],"mmm-yy")</f>
        <v>Jul-23</v>
      </c>
    </row>
    <row r="4" spans="1:12" x14ac:dyDescent="0.25">
      <c r="A4" s="1">
        <v>45110</v>
      </c>
      <c r="B4" t="s">
        <v>10</v>
      </c>
      <c r="C4" t="s">
        <v>8</v>
      </c>
      <c r="D4">
        <v>17490960</v>
      </c>
      <c r="E4" t="s">
        <v>46</v>
      </c>
      <c r="G4" s="2">
        <v>5</v>
      </c>
      <c r="H4" s="2">
        <f>Table1[[#This Row],[Credit amount]]-Table1[[#This Row],[Debit amount]]</f>
        <v>5</v>
      </c>
      <c r="I4" s="2">
        <f>I3+Table1[[#This Row],[Amount]]</f>
        <v>25683.81</v>
      </c>
      <c r="J4" t="str">
        <f t="shared" ref="J4:J67" si="0">IF(F4="","Income","Expenditure")</f>
        <v>Income</v>
      </c>
      <c r="K4" s="2" t="s">
        <v>97</v>
      </c>
      <c r="L4" s="24" t="str">
        <f>TEXT(Table1[[#This Row],[Transaction date]],"mmm-yy")</f>
        <v>Jul-23</v>
      </c>
    </row>
    <row r="5" spans="1:12" x14ac:dyDescent="0.25">
      <c r="A5" s="1">
        <v>45110</v>
      </c>
      <c r="B5" t="s">
        <v>10</v>
      </c>
      <c r="C5" t="s">
        <v>8</v>
      </c>
      <c r="D5">
        <v>17490960</v>
      </c>
      <c r="E5" t="s">
        <v>47</v>
      </c>
      <c r="G5" s="2">
        <v>5</v>
      </c>
      <c r="H5" s="2">
        <f>Table1[[#This Row],[Credit amount]]-Table1[[#This Row],[Debit amount]]</f>
        <v>5</v>
      </c>
      <c r="I5" s="2">
        <f>I4+Table1[[#This Row],[Amount]]</f>
        <v>25688.81</v>
      </c>
      <c r="J5" t="str">
        <f t="shared" si="0"/>
        <v>Income</v>
      </c>
      <c r="K5" s="2" t="s">
        <v>97</v>
      </c>
      <c r="L5" s="24" t="str">
        <f>TEXT(Table1[[#This Row],[Transaction date]],"mmm-yy")</f>
        <v>Jul-23</v>
      </c>
    </row>
    <row r="6" spans="1:12" x14ac:dyDescent="0.25">
      <c r="A6" s="1">
        <v>45110</v>
      </c>
      <c r="B6" t="s">
        <v>10</v>
      </c>
      <c r="C6" t="s">
        <v>8</v>
      </c>
      <c r="D6">
        <v>17490960</v>
      </c>
      <c r="E6" t="s">
        <v>50</v>
      </c>
      <c r="G6" s="2">
        <v>5</v>
      </c>
      <c r="H6" s="2">
        <f>Table1[[#This Row],[Credit amount]]-Table1[[#This Row],[Debit amount]]</f>
        <v>5</v>
      </c>
      <c r="I6" s="2">
        <f>I5+Table1[[#This Row],[Amount]]</f>
        <v>25693.81</v>
      </c>
      <c r="J6" t="str">
        <f t="shared" si="0"/>
        <v>Income</v>
      </c>
      <c r="K6" s="2" t="s">
        <v>97</v>
      </c>
      <c r="L6" s="24" t="str">
        <f>TEXT(Table1[[#This Row],[Transaction date]],"mmm-yy")</f>
        <v>Jul-23</v>
      </c>
    </row>
    <row r="7" spans="1:12" x14ac:dyDescent="0.25">
      <c r="A7" s="1">
        <v>45110</v>
      </c>
      <c r="B7" t="s">
        <v>10</v>
      </c>
      <c r="C7" t="s">
        <v>8</v>
      </c>
      <c r="D7">
        <v>17490960</v>
      </c>
      <c r="E7" t="s">
        <v>49</v>
      </c>
      <c r="G7" s="2">
        <v>5</v>
      </c>
      <c r="H7" s="2">
        <f>Table1[[#This Row],[Credit amount]]-Table1[[#This Row],[Debit amount]]</f>
        <v>5</v>
      </c>
      <c r="I7" s="2">
        <f>I6+Table1[[#This Row],[Amount]]</f>
        <v>25698.81</v>
      </c>
      <c r="J7" t="str">
        <f t="shared" si="0"/>
        <v>Income</v>
      </c>
      <c r="K7" s="2" t="s">
        <v>97</v>
      </c>
      <c r="L7" s="24" t="str">
        <f>TEXT(Table1[[#This Row],[Transaction date]],"mmm-yy")</f>
        <v>Jul-23</v>
      </c>
    </row>
    <row r="8" spans="1:12" x14ac:dyDescent="0.25">
      <c r="A8" s="1">
        <v>45110</v>
      </c>
      <c r="B8" t="s">
        <v>10</v>
      </c>
      <c r="C8" t="s">
        <v>8</v>
      </c>
      <c r="D8">
        <v>17490960</v>
      </c>
      <c r="E8" t="s">
        <v>48</v>
      </c>
      <c r="G8" s="2">
        <v>5</v>
      </c>
      <c r="H8" s="2">
        <f>Table1[[#This Row],[Credit amount]]-Table1[[#This Row],[Debit amount]]</f>
        <v>5</v>
      </c>
      <c r="I8" s="2">
        <f>I7+Table1[[#This Row],[Amount]]</f>
        <v>25703.81</v>
      </c>
      <c r="J8" t="str">
        <f t="shared" si="0"/>
        <v>Income</v>
      </c>
      <c r="K8" s="2" t="s">
        <v>97</v>
      </c>
      <c r="L8" s="24" t="str">
        <f>TEXT(Table1[[#This Row],[Transaction date]],"mmm-yy")</f>
        <v>Jul-23</v>
      </c>
    </row>
    <row r="9" spans="1:12" x14ac:dyDescent="0.25">
      <c r="A9" s="1">
        <v>45111</v>
      </c>
      <c r="B9" t="s">
        <v>10</v>
      </c>
      <c r="C9" t="s">
        <v>8</v>
      </c>
      <c r="D9">
        <v>17490960</v>
      </c>
      <c r="E9" t="s">
        <v>45</v>
      </c>
      <c r="G9" s="2">
        <v>5</v>
      </c>
      <c r="H9" s="2">
        <f>Table1[[#This Row],[Credit amount]]-Table1[[#This Row],[Debit amount]]</f>
        <v>5</v>
      </c>
      <c r="I9" s="2">
        <f>I8+Table1[[#This Row],[Amount]]</f>
        <v>25708.81</v>
      </c>
      <c r="J9" t="str">
        <f t="shared" si="0"/>
        <v>Income</v>
      </c>
      <c r="K9" s="2" t="s">
        <v>97</v>
      </c>
      <c r="L9" s="24" t="str">
        <f>TEXT(Table1[[#This Row],[Transaction date]],"mmm-yy")</f>
        <v>Jul-23</v>
      </c>
    </row>
    <row r="10" spans="1:12" x14ac:dyDescent="0.25">
      <c r="A10" s="1">
        <v>45112</v>
      </c>
      <c r="B10" t="s">
        <v>7</v>
      </c>
      <c r="C10" t="s">
        <v>8</v>
      </c>
      <c r="D10">
        <v>17490960</v>
      </c>
      <c r="E10" t="s">
        <v>44</v>
      </c>
      <c r="G10" s="2">
        <v>5</v>
      </c>
      <c r="H10" s="2">
        <f>Table1[[#This Row],[Credit amount]]-Table1[[#This Row],[Debit amount]]</f>
        <v>5</v>
      </c>
      <c r="I10" s="2">
        <f>I9+Table1[[#This Row],[Amount]]</f>
        <v>25713.81</v>
      </c>
      <c r="J10" t="str">
        <f t="shared" si="0"/>
        <v>Income</v>
      </c>
      <c r="K10" s="2" t="s">
        <v>97</v>
      </c>
      <c r="L10" s="24" t="str">
        <f>TEXT(Table1[[#This Row],[Transaction date]],"mmm-yy")</f>
        <v>Jul-23</v>
      </c>
    </row>
    <row r="11" spans="1:12" x14ac:dyDescent="0.25">
      <c r="A11" s="1">
        <v>45117</v>
      </c>
      <c r="B11" t="s">
        <v>10</v>
      </c>
      <c r="C11" t="s">
        <v>8</v>
      </c>
      <c r="D11">
        <v>17490960</v>
      </c>
      <c r="E11" t="s">
        <v>43</v>
      </c>
      <c r="G11" s="2">
        <v>5</v>
      </c>
      <c r="H11" s="2">
        <f>Table1[[#This Row],[Credit amount]]-Table1[[#This Row],[Debit amount]]</f>
        <v>5</v>
      </c>
      <c r="I11" s="2">
        <f>I10+Table1[[#This Row],[Amount]]</f>
        <v>25718.81</v>
      </c>
      <c r="J11" t="str">
        <f t="shared" si="0"/>
        <v>Income</v>
      </c>
      <c r="K11" s="2" t="s">
        <v>97</v>
      </c>
      <c r="L11" s="24" t="str">
        <f>TEXT(Table1[[#This Row],[Transaction date]],"mmm-yy")</f>
        <v>Jul-23</v>
      </c>
    </row>
    <row r="12" spans="1:12" x14ac:dyDescent="0.25">
      <c r="A12" s="1">
        <v>45118</v>
      </c>
      <c r="B12" t="s">
        <v>7</v>
      </c>
      <c r="C12" t="s">
        <v>8</v>
      </c>
      <c r="D12">
        <v>17490960</v>
      </c>
      <c r="E12" t="s">
        <v>9</v>
      </c>
      <c r="G12" s="2">
        <v>4.6900000000000004</v>
      </c>
      <c r="H12" s="2">
        <f>Table1[[#This Row],[Credit amount]]-Table1[[#This Row],[Debit amount]]</f>
        <v>4.6900000000000004</v>
      </c>
      <c r="I12" s="2">
        <f>I11+Table1[[#This Row],[Amount]]</f>
        <v>25723.5</v>
      </c>
      <c r="J12" t="str">
        <f t="shared" si="0"/>
        <v>Income</v>
      </c>
      <c r="K12" s="2" t="s">
        <v>97</v>
      </c>
      <c r="L12" s="24" t="str">
        <f>TEXT(Table1[[#This Row],[Transaction date]],"mmm-yy")</f>
        <v>Jul-23</v>
      </c>
    </row>
    <row r="13" spans="1:12" x14ac:dyDescent="0.25">
      <c r="A13" s="1">
        <v>45118</v>
      </c>
      <c r="B13" t="s">
        <v>10</v>
      </c>
      <c r="C13" t="s">
        <v>8</v>
      </c>
      <c r="D13">
        <v>17490960</v>
      </c>
      <c r="E13" t="s">
        <v>42</v>
      </c>
      <c r="G13" s="2">
        <v>5</v>
      </c>
      <c r="H13" s="2">
        <f>Table1[[#This Row],[Credit amount]]-Table1[[#This Row],[Debit amount]]</f>
        <v>5</v>
      </c>
      <c r="I13" s="2">
        <f>I12+Table1[[#This Row],[Amount]]</f>
        <v>25728.5</v>
      </c>
      <c r="J13" t="str">
        <f t="shared" si="0"/>
        <v>Income</v>
      </c>
      <c r="K13" s="2" t="s">
        <v>97</v>
      </c>
      <c r="L13" s="24" t="str">
        <f>TEXT(Table1[[#This Row],[Transaction date]],"mmm-yy")</f>
        <v>Jul-23</v>
      </c>
    </row>
    <row r="14" spans="1:12" x14ac:dyDescent="0.25">
      <c r="A14" s="1">
        <v>45120</v>
      </c>
      <c r="B14" t="s">
        <v>10</v>
      </c>
      <c r="C14" t="s">
        <v>8</v>
      </c>
      <c r="D14">
        <v>17490960</v>
      </c>
      <c r="E14" t="s">
        <v>40</v>
      </c>
      <c r="G14" s="2">
        <v>5</v>
      </c>
      <c r="H14" s="2">
        <f>Table1[[#This Row],[Credit amount]]-Table1[[#This Row],[Debit amount]]</f>
        <v>5</v>
      </c>
      <c r="I14" s="2">
        <f>I13+Table1[[#This Row],[Amount]]</f>
        <v>25733.5</v>
      </c>
      <c r="J14" t="str">
        <f t="shared" si="0"/>
        <v>Income</v>
      </c>
      <c r="K14" s="2" t="s">
        <v>97</v>
      </c>
      <c r="L14" s="24" t="str">
        <f>TEXT(Table1[[#This Row],[Transaction date]],"mmm-yy")</f>
        <v>Jul-23</v>
      </c>
    </row>
    <row r="15" spans="1:12" x14ac:dyDescent="0.25">
      <c r="A15" s="1">
        <v>45120</v>
      </c>
      <c r="B15" t="s">
        <v>10</v>
      </c>
      <c r="C15" t="s">
        <v>8</v>
      </c>
      <c r="D15">
        <v>17490960</v>
      </c>
      <c r="E15" t="s">
        <v>41</v>
      </c>
      <c r="G15" s="2">
        <v>5</v>
      </c>
      <c r="H15" s="2">
        <f>Table1[[#This Row],[Credit amount]]-Table1[[#This Row],[Debit amount]]</f>
        <v>5</v>
      </c>
      <c r="I15" s="2">
        <f>I14+Table1[[#This Row],[Amount]]</f>
        <v>25738.5</v>
      </c>
      <c r="J15" t="str">
        <f t="shared" si="0"/>
        <v>Income</v>
      </c>
      <c r="K15" s="2" t="s">
        <v>97</v>
      </c>
      <c r="L15" s="24" t="str">
        <f>TEXT(Table1[[#This Row],[Transaction date]],"mmm-yy")</f>
        <v>Jul-23</v>
      </c>
    </row>
    <row r="16" spans="1:12" x14ac:dyDescent="0.25">
      <c r="A16" s="1">
        <v>45124</v>
      </c>
      <c r="B16" t="s">
        <v>10</v>
      </c>
      <c r="C16" t="s">
        <v>8</v>
      </c>
      <c r="D16">
        <v>17490960</v>
      </c>
      <c r="E16" t="s">
        <v>33</v>
      </c>
      <c r="G16" s="2">
        <v>5</v>
      </c>
      <c r="H16" s="2">
        <f>Table1[[#This Row],[Credit amount]]-Table1[[#This Row],[Debit amount]]</f>
        <v>5</v>
      </c>
      <c r="I16" s="2">
        <f>I15+Table1[[#This Row],[Amount]]</f>
        <v>25743.5</v>
      </c>
      <c r="J16" t="str">
        <f t="shared" si="0"/>
        <v>Income</v>
      </c>
      <c r="K16" s="2" t="s">
        <v>97</v>
      </c>
      <c r="L16" s="24" t="str">
        <f>TEXT(Table1[[#This Row],[Transaction date]],"mmm-yy")</f>
        <v>Jul-23</v>
      </c>
    </row>
    <row r="17" spans="1:12" x14ac:dyDescent="0.25">
      <c r="A17" s="1">
        <v>45124</v>
      </c>
      <c r="B17" t="s">
        <v>10</v>
      </c>
      <c r="C17" t="s">
        <v>8</v>
      </c>
      <c r="D17">
        <v>17490960</v>
      </c>
      <c r="E17" t="s">
        <v>30</v>
      </c>
      <c r="G17" s="2">
        <v>5</v>
      </c>
      <c r="H17" s="2">
        <f>Table1[[#This Row],[Credit amount]]-Table1[[#This Row],[Debit amount]]</f>
        <v>5</v>
      </c>
      <c r="I17" s="2">
        <f>I16+Table1[[#This Row],[Amount]]</f>
        <v>25748.5</v>
      </c>
      <c r="J17" t="str">
        <f t="shared" si="0"/>
        <v>Income</v>
      </c>
      <c r="K17" s="2" t="s">
        <v>97</v>
      </c>
      <c r="L17" s="24" t="str">
        <f>TEXT(Table1[[#This Row],[Transaction date]],"mmm-yy")</f>
        <v>Jul-23</v>
      </c>
    </row>
    <row r="18" spans="1:12" x14ac:dyDescent="0.25">
      <c r="A18" s="1">
        <v>45124</v>
      </c>
      <c r="B18" t="s">
        <v>10</v>
      </c>
      <c r="C18" t="s">
        <v>8</v>
      </c>
      <c r="D18">
        <v>17490960</v>
      </c>
      <c r="E18" t="s">
        <v>31</v>
      </c>
      <c r="G18" s="2">
        <v>5</v>
      </c>
      <c r="H18" s="2">
        <f>Table1[[#This Row],[Credit amount]]-Table1[[#This Row],[Debit amount]]</f>
        <v>5</v>
      </c>
      <c r="I18" s="2">
        <f>I17+Table1[[#This Row],[Amount]]</f>
        <v>25753.5</v>
      </c>
      <c r="J18" t="str">
        <f t="shared" si="0"/>
        <v>Income</v>
      </c>
      <c r="K18" s="2" t="s">
        <v>97</v>
      </c>
      <c r="L18" s="24" t="str">
        <f>TEXT(Table1[[#This Row],[Transaction date]],"mmm-yy")</f>
        <v>Jul-23</v>
      </c>
    </row>
    <row r="19" spans="1:12" x14ac:dyDescent="0.25">
      <c r="A19" s="1">
        <v>45124</v>
      </c>
      <c r="B19" t="s">
        <v>10</v>
      </c>
      <c r="C19" t="s">
        <v>8</v>
      </c>
      <c r="D19">
        <v>17490960</v>
      </c>
      <c r="E19" t="s">
        <v>32</v>
      </c>
      <c r="G19" s="2">
        <v>5</v>
      </c>
      <c r="H19" s="2">
        <f>Table1[[#This Row],[Credit amount]]-Table1[[#This Row],[Debit amount]]</f>
        <v>5</v>
      </c>
      <c r="I19" s="2">
        <f>I18+Table1[[#This Row],[Amount]]</f>
        <v>25758.5</v>
      </c>
      <c r="J19" t="str">
        <f t="shared" si="0"/>
        <v>Income</v>
      </c>
      <c r="K19" s="2" t="s">
        <v>97</v>
      </c>
      <c r="L19" s="24" t="str">
        <f>TEXT(Table1[[#This Row],[Transaction date]],"mmm-yy")</f>
        <v>Jul-23</v>
      </c>
    </row>
    <row r="20" spans="1:12" x14ac:dyDescent="0.25">
      <c r="A20" s="1">
        <v>45124</v>
      </c>
      <c r="B20" t="s">
        <v>10</v>
      </c>
      <c r="C20" t="s">
        <v>8</v>
      </c>
      <c r="D20">
        <v>17490960</v>
      </c>
      <c r="E20" t="s">
        <v>23</v>
      </c>
      <c r="G20" s="2">
        <v>5</v>
      </c>
      <c r="H20" s="2">
        <f>Table1[[#This Row],[Credit amount]]-Table1[[#This Row],[Debit amount]]</f>
        <v>5</v>
      </c>
      <c r="I20" s="2">
        <f>I19+Table1[[#This Row],[Amount]]</f>
        <v>25763.5</v>
      </c>
      <c r="J20" t="str">
        <f t="shared" si="0"/>
        <v>Income</v>
      </c>
      <c r="K20" s="2" t="s">
        <v>97</v>
      </c>
      <c r="L20" s="24" t="str">
        <f>TEXT(Table1[[#This Row],[Transaction date]],"mmm-yy")</f>
        <v>Jul-23</v>
      </c>
    </row>
    <row r="21" spans="1:12" x14ac:dyDescent="0.25">
      <c r="A21" s="1">
        <v>45124</v>
      </c>
      <c r="B21" t="s">
        <v>10</v>
      </c>
      <c r="C21" t="s">
        <v>8</v>
      </c>
      <c r="D21">
        <v>17490960</v>
      </c>
      <c r="E21" t="s">
        <v>25</v>
      </c>
      <c r="G21" s="2">
        <v>5</v>
      </c>
      <c r="H21" s="2">
        <f>Table1[[#This Row],[Credit amount]]-Table1[[#This Row],[Debit amount]]</f>
        <v>5</v>
      </c>
      <c r="I21" s="2">
        <f>I20+Table1[[#This Row],[Amount]]</f>
        <v>25768.5</v>
      </c>
      <c r="J21" t="str">
        <f t="shared" si="0"/>
        <v>Income</v>
      </c>
      <c r="K21" s="2" t="s">
        <v>97</v>
      </c>
      <c r="L21" s="24" t="str">
        <f>TEXT(Table1[[#This Row],[Transaction date]],"mmm-yy")</f>
        <v>Jul-23</v>
      </c>
    </row>
    <row r="22" spans="1:12" x14ac:dyDescent="0.25">
      <c r="A22" s="1">
        <v>45124</v>
      </c>
      <c r="B22" t="s">
        <v>10</v>
      </c>
      <c r="C22" t="s">
        <v>8</v>
      </c>
      <c r="D22">
        <v>17490960</v>
      </c>
      <c r="E22" t="s">
        <v>26</v>
      </c>
      <c r="G22" s="2">
        <v>5</v>
      </c>
      <c r="H22" s="2">
        <f>Table1[[#This Row],[Credit amount]]-Table1[[#This Row],[Debit amount]]</f>
        <v>5</v>
      </c>
      <c r="I22" s="2">
        <f>I21+Table1[[#This Row],[Amount]]</f>
        <v>25773.5</v>
      </c>
      <c r="J22" t="str">
        <f t="shared" si="0"/>
        <v>Income</v>
      </c>
      <c r="K22" s="2" t="s">
        <v>97</v>
      </c>
      <c r="L22" s="24" t="str">
        <f>TEXT(Table1[[#This Row],[Transaction date]],"mmm-yy")</f>
        <v>Jul-23</v>
      </c>
    </row>
    <row r="23" spans="1:12" x14ac:dyDescent="0.25">
      <c r="A23" s="1">
        <v>45124</v>
      </c>
      <c r="B23" t="s">
        <v>10</v>
      </c>
      <c r="C23" t="s">
        <v>8</v>
      </c>
      <c r="D23">
        <v>17490960</v>
      </c>
      <c r="E23" t="s">
        <v>28</v>
      </c>
      <c r="G23" s="2">
        <v>5</v>
      </c>
      <c r="H23" s="2">
        <f>Table1[[#This Row],[Credit amount]]-Table1[[#This Row],[Debit amount]]</f>
        <v>5</v>
      </c>
      <c r="I23" s="2">
        <f>I22+Table1[[#This Row],[Amount]]</f>
        <v>25778.5</v>
      </c>
      <c r="J23" t="str">
        <f t="shared" si="0"/>
        <v>Income</v>
      </c>
      <c r="K23" s="2" t="s">
        <v>97</v>
      </c>
      <c r="L23" s="24" t="str">
        <f>TEXT(Table1[[#This Row],[Transaction date]],"mmm-yy")</f>
        <v>Jul-23</v>
      </c>
    </row>
    <row r="24" spans="1:12" x14ac:dyDescent="0.25">
      <c r="A24" s="1">
        <v>45124</v>
      </c>
      <c r="B24" t="s">
        <v>10</v>
      </c>
      <c r="C24" t="s">
        <v>8</v>
      </c>
      <c r="D24">
        <v>17490960</v>
      </c>
      <c r="E24" t="s">
        <v>35</v>
      </c>
      <c r="G24" s="2">
        <v>5</v>
      </c>
      <c r="H24" s="2">
        <f>Table1[[#This Row],[Credit amount]]-Table1[[#This Row],[Debit amount]]</f>
        <v>5</v>
      </c>
      <c r="I24" s="2">
        <f>I23+Table1[[#This Row],[Amount]]</f>
        <v>25783.5</v>
      </c>
      <c r="J24" t="str">
        <f t="shared" si="0"/>
        <v>Income</v>
      </c>
      <c r="K24" s="2" t="s">
        <v>97</v>
      </c>
      <c r="L24" s="24" t="str">
        <f>TEXT(Table1[[#This Row],[Transaction date]],"mmm-yy")</f>
        <v>Jul-23</v>
      </c>
    </row>
    <row r="25" spans="1:12" x14ac:dyDescent="0.25">
      <c r="A25" s="1">
        <v>45124</v>
      </c>
      <c r="B25" t="s">
        <v>10</v>
      </c>
      <c r="C25" t="s">
        <v>8</v>
      </c>
      <c r="D25">
        <v>17490960</v>
      </c>
      <c r="E25" t="s">
        <v>58</v>
      </c>
      <c r="G25" s="2">
        <v>5</v>
      </c>
      <c r="H25" s="2">
        <f>Table1[[#This Row],[Credit amount]]-Table1[[#This Row],[Debit amount]]</f>
        <v>5</v>
      </c>
      <c r="I25" s="2">
        <f>I24+Table1[[#This Row],[Amount]]</f>
        <v>25788.5</v>
      </c>
      <c r="J25" t="str">
        <f t="shared" si="0"/>
        <v>Income</v>
      </c>
      <c r="K25" s="2" t="s">
        <v>97</v>
      </c>
      <c r="L25" s="24" t="str">
        <f>TEXT(Table1[[#This Row],[Transaction date]],"mmm-yy")</f>
        <v>Jul-23</v>
      </c>
    </row>
    <row r="26" spans="1:12" x14ac:dyDescent="0.25">
      <c r="A26" s="1">
        <v>45124</v>
      </c>
      <c r="B26" t="s">
        <v>10</v>
      </c>
      <c r="C26" t="s">
        <v>8</v>
      </c>
      <c r="D26">
        <v>17490960</v>
      </c>
      <c r="E26" t="s">
        <v>34</v>
      </c>
      <c r="G26" s="2">
        <v>5</v>
      </c>
      <c r="H26" s="2">
        <f>Table1[[#This Row],[Credit amount]]-Table1[[#This Row],[Debit amount]]</f>
        <v>5</v>
      </c>
      <c r="I26" s="2">
        <f>I25+Table1[[#This Row],[Amount]]</f>
        <v>25793.5</v>
      </c>
      <c r="J26" t="str">
        <f t="shared" si="0"/>
        <v>Income</v>
      </c>
      <c r="K26" s="2" t="s">
        <v>97</v>
      </c>
      <c r="L26" s="24" t="str">
        <f>TEXT(Table1[[#This Row],[Transaction date]],"mmm-yy")</f>
        <v>Jul-23</v>
      </c>
    </row>
    <row r="27" spans="1:12" x14ac:dyDescent="0.25">
      <c r="A27" s="1">
        <v>45125</v>
      </c>
      <c r="B27" t="s">
        <v>10</v>
      </c>
      <c r="C27" t="s">
        <v>8</v>
      </c>
      <c r="D27">
        <v>17490960</v>
      </c>
      <c r="E27" t="s">
        <v>22</v>
      </c>
      <c r="G27" s="2">
        <v>5</v>
      </c>
      <c r="H27" s="2">
        <f>Table1[[#This Row],[Credit amount]]-Table1[[#This Row],[Debit amount]]</f>
        <v>5</v>
      </c>
      <c r="I27" s="2">
        <f>I26+Table1[[#This Row],[Amount]]</f>
        <v>25798.5</v>
      </c>
      <c r="J27" t="str">
        <f t="shared" si="0"/>
        <v>Income</v>
      </c>
      <c r="K27" s="2" t="s">
        <v>97</v>
      </c>
      <c r="L27" s="24" t="str">
        <f>TEXT(Table1[[#This Row],[Transaction date]],"mmm-yy")</f>
        <v>Jul-23</v>
      </c>
    </row>
    <row r="28" spans="1:12" x14ac:dyDescent="0.25">
      <c r="A28" s="1">
        <v>45125</v>
      </c>
      <c r="B28" t="s">
        <v>10</v>
      </c>
      <c r="C28" t="s">
        <v>8</v>
      </c>
      <c r="D28">
        <v>17490960</v>
      </c>
      <c r="E28" t="s">
        <v>24</v>
      </c>
      <c r="G28" s="2">
        <v>5</v>
      </c>
      <c r="H28" s="2">
        <f>Table1[[#This Row],[Credit amount]]-Table1[[#This Row],[Debit amount]]</f>
        <v>5</v>
      </c>
      <c r="I28" s="2">
        <f>I27+Table1[[#This Row],[Amount]]</f>
        <v>25803.5</v>
      </c>
      <c r="J28" t="str">
        <f t="shared" si="0"/>
        <v>Income</v>
      </c>
      <c r="K28" s="2" t="s">
        <v>97</v>
      </c>
      <c r="L28" s="24" t="str">
        <f>TEXT(Table1[[#This Row],[Transaction date]],"mmm-yy")</f>
        <v>Jul-23</v>
      </c>
    </row>
    <row r="29" spans="1:12" x14ac:dyDescent="0.25">
      <c r="A29" s="1">
        <v>45125</v>
      </c>
      <c r="B29" t="s">
        <v>10</v>
      </c>
      <c r="C29" t="s">
        <v>8</v>
      </c>
      <c r="D29">
        <v>17490960</v>
      </c>
      <c r="E29" t="s">
        <v>27</v>
      </c>
      <c r="G29" s="2">
        <v>5</v>
      </c>
      <c r="H29" s="2">
        <f>Table1[[#This Row],[Credit amount]]-Table1[[#This Row],[Debit amount]]</f>
        <v>5</v>
      </c>
      <c r="I29" s="2">
        <f>I28+Table1[[#This Row],[Amount]]</f>
        <v>25808.5</v>
      </c>
      <c r="J29" t="str">
        <f t="shared" si="0"/>
        <v>Income</v>
      </c>
      <c r="K29" s="2" t="s">
        <v>97</v>
      </c>
      <c r="L29" s="24" t="str">
        <f>TEXT(Table1[[#This Row],[Transaction date]],"mmm-yy")</f>
        <v>Jul-23</v>
      </c>
    </row>
    <row r="30" spans="1:12" x14ac:dyDescent="0.25">
      <c r="A30" s="1">
        <v>45125</v>
      </c>
      <c r="B30" t="s">
        <v>10</v>
      </c>
      <c r="C30" t="s">
        <v>8</v>
      </c>
      <c r="D30">
        <v>17490960</v>
      </c>
      <c r="E30" t="s">
        <v>29</v>
      </c>
      <c r="G30" s="2">
        <v>5</v>
      </c>
      <c r="H30" s="2">
        <f>Table1[[#This Row],[Credit amount]]-Table1[[#This Row],[Debit amount]]</f>
        <v>5</v>
      </c>
      <c r="I30" s="2">
        <f>I29+Table1[[#This Row],[Amount]]</f>
        <v>25813.5</v>
      </c>
      <c r="J30" t="str">
        <f t="shared" si="0"/>
        <v>Income</v>
      </c>
      <c r="K30" s="2" t="s">
        <v>97</v>
      </c>
      <c r="L30" s="24" t="str">
        <f>TEXT(Table1[[#This Row],[Transaction date]],"mmm-yy")</f>
        <v>Jul-23</v>
      </c>
    </row>
    <row r="31" spans="1:12" x14ac:dyDescent="0.25">
      <c r="A31" s="1">
        <v>45126</v>
      </c>
      <c r="B31" t="s">
        <v>10</v>
      </c>
      <c r="C31" t="s">
        <v>8</v>
      </c>
      <c r="D31">
        <v>17490960</v>
      </c>
      <c r="E31" t="s">
        <v>18</v>
      </c>
      <c r="G31" s="2">
        <v>5</v>
      </c>
      <c r="H31" s="2">
        <f>Table1[[#This Row],[Credit amount]]-Table1[[#This Row],[Debit amount]]</f>
        <v>5</v>
      </c>
      <c r="I31" s="2">
        <f>I30+Table1[[#This Row],[Amount]]</f>
        <v>25818.5</v>
      </c>
      <c r="J31" t="str">
        <f t="shared" si="0"/>
        <v>Income</v>
      </c>
      <c r="K31" s="2" t="s">
        <v>97</v>
      </c>
      <c r="L31" s="24" t="str">
        <f>TEXT(Table1[[#This Row],[Transaction date]],"mmm-yy")</f>
        <v>Jul-23</v>
      </c>
    </row>
    <row r="32" spans="1:12" x14ac:dyDescent="0.25">
      <c r="A32" s="1">
        <v>45126</v>
      </c>
      <c r="B32" t="s">
        <v>10</v>
      </c>
      <c r="C32" t="s">
        <v>8</v>
      </c>
      <c r="D32">
        <v>17490960</v>
      </c>
      <c r="E32" t="s">
        <v>19</v>
      </c>
      <c r="G32" s="2">
        <v>5</v>
      </c>
      <c r="H32" s="2">
        <f>Table1[[#This Row],[Credit amount]]-Table1[[#This Row],[Debit amount]]</f>
        <v>5</v>
      </c>
      <c r="I32" s="2">
        <f>I31+Table1[[#This Row],[Amount]]</f>
        <v>25823.5</v>
      </c>
      <c r="J32" t="str">
        <f t="shared" si="0"/>
        <v>Income</v>
      </c>
      <c r="K32" s="2" t="s">
        <v>97</v>
      </c>
      <c r="L32" s="24" t="str">
        <f>TEXT(Table1[[#This Row],[Transaction date]],"mmm-yy")</f>
        <v>Jul-23</v>
      </c>
    </row>
    <row r="33" spans="1:12" x14ac:dyDescent="0.25">
      <c r="A33" s="1">
        <v>45126</v>
      </c>
      <c r="B33" t="s">
        <v>10</v>
      </c>
      <c r="C33" t="s">
        <v>8</v>
      </c>
      <c r="D33">
        <v>17490960</v>
      </c>
      <c r="E33" t="s">
        <v>20</v>
      </c>
      <c r="G33" s="2">
        <v>5</v>
      </c>
      <c r="H33" s="2">
        <f>Table1[[#This Row],[Credit amount]]-Table1[[#This Row],[Debit amount]]</f>
        <v>5</v>
      </c>
      <c r="I33" s="2">
        <f>I32+Table1[[#This Row],[Amount]]</f>
        <v>25828.5</v>
      </c>
      <c r="J33" t="str">
        <f t="shared" si="0"/>
        <v>Income</v>
      </c>
      <c r="K33" s="2" t="s">
        <v>97</v>
      </c>
      <c r="L33" s="24" t="str">
        <f>TEXT(Table1[[#This Row],[Transaction date]],"mmm-yy")</f>
        <v>Jul-23</v>
      </c>
    </row>
    <row r="34" spans="1:12" x14ac:dyDescent="0.25">
      <c r="A34" s="1">
        <v>45127</v>
      </c>
      <c r="B34" t="s">
        <v>10</v>
      </c>
      <c r="C34" t="s">
        <v>8</v>
      </c>
      <c r="D34">
        <v>17490960</v>
      </c>
      <c r="E34" t="s">
        <v>12</v>
      </c>
      <c r="G34" s="2">
        <v>5</v>
      </c>
      <c r="H34" s="2">
        <f>Table1[[#This Row],[Credit amount]]-Table1[[#This Row],[Debit amount]]</f>
        <v>5</v>
      </c>
      <c r="I34" s="2">
        <f>I33+Table1[[#This Row],[Amount]]</f>
        <v>25833.5</v>
      </c>
      <c r="J34" t="str">
        <f t="shared" si="0"/>
        <v>Income</v>
      </c>
      <c r="K34" s="2" t="s">
        <v>97</v>
      </c>
      <c r="L34" s="24" t="str">
        <f>TEXT(Table1[[#This Row],[Transaction date]],"mmm-yy")</f>
        <v>Jul-23</v>
      </c>
    </row>
    <row r="35" spans="1:12" x14ac:dyDescent="0.25">
      <c r="A35" s="1">
        <v>45127</v>
      </c>
      <c r="B35" t="s">
        <v>10</v>
      </c>
      <c r="C35" t="s">
        <v>8</v>
      </c>
      <c r="D35">
        <v>17490960</v>
      </c>
      <c r="E35" t="s">
        <v>13</v>
      </c>
      <c r="G35" s="2">
        <v>5</v>
      </c>
      <c r="H35" s="2">
        <f>Table1[[#This Row],[Credit amount]]-Table1[[#This Row],[Debit amount]]</f>
        <v>5</v>
      </c>
      <c r="I35" s="2">
        <f>I34+Table1[[#This Row],[Amount]]</f>
        <v>25838.5</v>
      </c>
      <c r="J35" t="str">
        <f t="shared" si="0"/>
        <v>Income</v>
      </c>
      <c r="K35" s="2" t="s">
        <v>97</v>
      </c>
      <c r="L35" s="24" t="str">
        <f>TEXT(Table1[[#This Row],[Transaction date]],"mmm-yy")</f>
        <v>Jul-23</v>
      </c>
    </row>
    <row r="36" spans="1:12" x14ac:dyDescent="0.25">
      <c r="A36" s="1">
        <v>45127</v>
      </c>
      <c r="B36" t="s">
        <v>10</v>
      </c>
      <c r="C36" t="s">
        <v>8</v>
      </c>
      <c r="D36">
        <v>17490960</v>
      </c>
      <c r="E36" t="s">
        <v>15</v>
      </c>
      <c r="G36" s="2">
        <v>5</v>
      </c>
      <c r="H36" s="2">
        <f>Table1[[#This Row],[Credit amount]]-Table1[[#This Row],[Debit amount]]</f>
        <v>5</v>
      </c>
      <c r="I36" s="2">
        <f>I35+Table1[[#This Row],[Amount]]</f>
        <v>25843.5</v>
      </c>
      <c r="J36" t="str">
        <f t="shared" si="0"/>
        <v>Income</v>
      </c>
      <c r="K36" s="2" t="s">
        <v>97</v>
      </c>
      <c r="L36" s="24" t="str">
        <f>TEXT(Table1[[#This Row],[Transaction date]],"mmm-yy")</f>
        <v>Jul-23</v>
      </c>
    </row>
    <row r="37" spans="1:12" x14ac:dyDescent="0.25">
      <c r="A37" s="1">
        <v>45127</v>
      </c>
      <c r="B37" t="s">
        <v>10</v>
      </c>
      <c r="C37" t="s">
        <v>8</v>
      </c>
      <c r="D37">
        <v>17490960</v>
      </c>
      <c r="E37" t="s">
        <v>16</v>
      </c>
      <c r="G37" s="2">
        <v>5</v>
      </c>
      <c r="H37" s="2">
        <f>Table1[[#This Row],[Credit amount]]-Table1[[#This Row],[Debit amount]]</f>
        <v>5</v>
      </c>
      <c r="I37" s="2">
        <f>I36+Table1[[#This Row],[Amount]]</f>
        <v>25848.5</v>
      </c>
      <c r="J37" t="str">
        <f t="shared" si="0"/>
        <v>Income</v>
      </c>
      <c r="K37" s="2" t="s">
        <v>97</v>
      </c>
      <c r="L37" s="24" t="str">
        <f>TEXT(Table1[[#This Row],[Transaction date]],"mmm-yy")</f>
        <v>Jul-23</v>
      </c>
    </row>
    <row r="38" spans="1:12" x14ac:dyDescent="0.25">
      <c r="A38" s="1">
        <v>45127</v>
      </c>
      <c r="B38" t="s">
        <v>10</v>
      </c>
      <c r="C38" t="s">
        <v>8</v>
      </c>
      <c r="D38">
        <v>17490960</v>
      </c>
      <c r="E38" t="s">
        <v>14</v>
      </c>
      <c r="G38" s="2">
        <v>5</v>
      </c>
      <c r="H38" s="2">
        <f>Table1[[#This Row],[Credit amount]]-Table1[[#This Row],[Debit amount]]</f>
        <v>5</v>
      </c>
      <c r="I38" s="2">
        <f>I37+Table1[[#This Row],[Amount]]</f>
        <v>25853.5</v>
      </c>
      <c r="J38" t="str">
        <f t="shared" si="0"/>
        <v>Income</v>
      </c>
      <c r="K38" s="2" t="s">
        <v>97</v>
      </c>
      <c r="L38" s="24" t="str">
        <f>TEXT(Table1[[#This Row],[Transaction date]],"mmm-yy")</f>
        <v>Jul-23</v>
      </c>
    </row>
    <row r="39" spans="1:12" x14ac:dyDescent="0.25">
      <c r="A39" s="1">
        <v>45127</v>
      </c>
      <c r="B39" t="s">
        <v>10</v>
      </c>
      <c r="C39" t="s">
        <v>8</v>
      </c>
      <c r="D39">
        <v>17490960</v>
      </c>
      <c r="E39" t="s">
        <v>17</v>
      </c>
      <c r="G39" s="2">
        <v>5</v>
      </c>
      <c r="H39" s="2">
        <f>Table1[[#This Row],[Credit amount]]-Table1[[#This Row],[Debit amount]]</f>
        <v>5</v>
      </c>
      <c r="I39" s="2">
        <f>I38+Table1[[#This Row],[Amount]]</f>
        <v>25858.5</v>
      </c>
      <c r="J39" t="str">
        <f t="shared" si="0"/>
        <v>Income</v>
      </c>
      <c r="K39" s="2" t="s">
        <v>97</v>
      </c>
      <c r="L39" s="24" t="str">
        <f>TEXT(Table1[[#This Row],[Transaction date]],"mmm-yy")</f>
        <v>Jul-23</v>
      </c>
    </row>
    <row r="40" spans="1:12" x14ac:dyDescent="0.25">
      <c r="A40" s="1">
        <v>45131</v>
      </c>
      <c r="B40" t="s">
        <v>36</v>
      </c>
      <c r="C40" t="s">
        <v>8</v>
      </c>
      <c r="D40">
        <v>17490960</v>
      </c>
      <c r="E40" t="s">
        <v>61</v>
      </c>
      <c r="F40" s="2">
        <v>38.25</v>
      </c>
      <c r="H40" s="2">
        <f>Table1[[#This Row],[Credit amount]]-Table1[[#This Row],[Debit amount]]</f>
        <v>-38.25</v>
      </c>
      <c r="I40" s="2">
        <f>I39+Table1[[#This Row],[Amount]]</f>
        <v>25820.25</v>
      </c>
      <c r="J40" t="str">
        <f t="shared" si="0"/>
        <v>Expenditure</v>
      </c>
      <c r="K40" s="2" t="s">
        <v>97</v>
      </c>
      <c r="L40" s="24" t="str">
        <f>TEXT(Table1[[#This Row],[Transaction date]],"mmm-yy")</f>
        <v>Jul-23</v>
      </c>
    </row>
    <row r="41" spans="1:12" x14ac:dyDescent="0.25">
      <c r="A41" s="1">
        <v>45131</v>
      </c>
      <c r="B41" t="s">
        <v>36</v>
      </c>
      <c r="C41" t="s">
        <v>8</v>
      </c>
      <c r="D41">
        <v>17490960</v>
      </c>
      <c r="E41" t="s">
        <v>62</v>
      </c>
      <c r="F41" s="2">
        <v>76.5</v>
      </c>
      <c r="H41" s="2">
        <f>Table1[[#This Row],[Credit amount]]-Table1[[#This Row],[Debit amount]]</f>
        <v>-76.5</v>
      </c>
      <c r="I41" s="2">
        <f>I40+Table1[[#This Row],[Amount]]</f>
        <v>25743.75</v>
      </c>
      <c r="J41" t="str">
        <f t="shared" si="0"/>
        <v>Expenditure</v>
      </c>
      <c r="K41" s="2" t="s">
        <v>97</v>
      </c>
      <c r="L41" s="24" t="str">
        <f>TEXT(Table1[[#This Row],[Transaction date]],"mmm-yy")</f>
        <v>Jul-23</v>
      </c>
    </row>
    <row r="42" spans="1:12" x14ac:dyDescent="0.25">
      <c r="A42" s="1">
        <v>45131</v>
      </c>
      <c r="B42" t="s">
        <v>7</v>
      </c>
      <c r="C42" t="s">
        <v>8</v>
      </c>
      <c r="D42">
        <v>17490960</v>
      </c>
      <c r="E42" t="s">
        <v>9</v>
      </c>
      <c r="G42" s="2">
        <v>4.6900000000000004</v>
      </c>
      <c r="H42" s="2">
        <f>Table1[[#This Row],[Credit amount]]-Table1[[#This Row],[Debit amount]]</f>
        <v>4.6900000000000004</v>
      </c>
      <c r="I42" s="2">
        <f>I41+Table1[[#This Row],[Amount]]</f>
        <v>25748.44</v>
      </c>
      <c r="J42" t="str">
        <f t="shared" si="0"/>
        <v>Income</v>
      </c>
      <c r="K42" s="2" t="s">
        <v>97</v>
      </c>
      <c r="L42" s="24" t="str">
        <f>TEXT(Table1[[#This Row],[Transaction date]],"mmm-yy")</f>
        <v>Jul-23</v>
      </c>
    </row>
    <row r="43" spans="1:12" x14ac:dyDescent="0.25">
      <c r="A43" s="1">
        <v>45131</v>
      </c>
      <c r="B43" t="s">
        <v>10</v>
      </c>
      <c r="C43" t="s">
        <v>8</v>
      </c>
      <c r="D43">
        <v>17490960</v>
      </c>
      <c r="E43" t="s">
        <v>11</v>
      </c>
      <c r="G43" s="2">
        <v>5</v>
      </c>
      <c r="H43" s="2">
        <f>Table1[[#This Row],[Credit amount]]-Table1[[#This Row],[Debit amount]]</f>
        <v>5</v>
      </c>
      <c r="I43" s="2">
        <f>I42+Table1[[#This Row],[Amount]]</f>
        <v>25753.439999999999</v>
      </c>
      <c r="J43" t="str">
        <f t="shared" si="0"/>
        <v>Income</v>
      </c>
      <c r="K43" s="2" t="s">
        <v>97</v>
      </c>
      <c r="L43" s="24" t="str">
        <f>TEXT(Table1[[#This Row],[Transaction date]],"mmm-yy")</f>
        <v>Jul-23</v>
      </c>
    </row>
    <row r="44" spans="1:12" x14ac:dyDescent="0.25">
      <c r="A44" s="1">
        <v>45131</v>
      </c>
      <c r="B44" t="s">
        <v>10</v>
      </c>
      <c r="C44" t="s">
        <v>8</v>
      </c>
      <c r="D44">
        <v>17490960</v>
      </c>
      <c r="E44" t="s">
        <v>57</v>
      </c>
      <c r="G44" s="2">
        <v>5</v>
      </c>
      <c r="H44" s="2">
        <f>Table1[[#This Row],[Credit amount]]-Table1[[#This Row],[Debit amount]]</f>
        <v>5</v>
      </c>
      <c r="I44" s="2">
        <f>I43+Table1[[#This Row],[Amount]]</f>
        <v>25758.44</v>
      </c>
      <c r="J44" t="str">
        <f t="shared" si="0"/>
        <v>Income</v>
      </c>
      <c r="K44" s="2" t="s">
        <v>97</v>
      </c>
      <c r="L44" s="24" t="str">
        <f>TEXT(Table1[[#This Row],[Transaction date]],"mmm-yy")</f>
        <v>Jul-23</v>
      </c>
    </row>
    <row r="45" spans="1:12" x14ac:dyDescent="0.25">
      <c r="A45" s="1">
        <v>45134</v>
      </c>
      <c r="B45" t="s">
        <v>7</v>
      </c>
      <c r="C45" t="s">
        <v>8</v>
      </c>
      <c r="D45">
        <v>17490960</v>
      </c>
      <c r="E45" t="s">
        <v>9</v>
      </c>
      <c r="G45" s="2">
        <v>4.6900000000000004</v>
      </c>
      <c r="H45" s="2">
        <f>Table1[[#This Row],[Credit amount]]-Table1[[#This Row],[Debit amount]]</f>
        <v>4.6900000000000004</v>
      </c>
      <c r="I45" s="2">
        <f>I44+Table1[[#This Row],[Amount]]</f>
        <v>25763.129999999997</v>
      </c>
      <c r="J45" t="str">
        <f t="shared" si="0"/>
        <v>Income</v>
      </c>
      <c r="K45" s="2" t="s">
        <v>97</v>
      </c>
      <c r="L45" s="24" t="str">
        <f>TEXT(Table1[[#This Row],[Transaction date]],"mmm-yy")</f>
        <v>Jul-23</v>
      </c>
    </row>
    <row r="46" spans="1:12" x14ac:dyDescent="0.25">
      <c r="A46" s="1">
        <v>45139</v>
      </c>
      <c r="B46" t="s">
        <v>7</v>
      </c>
      <c r="C46" t="s">
        <v>8</v>
      </c>
      <c r="D46">
        <v>17490960</v>
      </c>
      <c r="E46" t="s">
        <v>60</v>
      </c>
      <c r="G46" s="2">
        <v>5</v>
      </c>
      <c r="H46" s="2">
        <f>Table1[[#This Row],[Credit amount]]-Table1[[#This Row],[Debit amount]]</f>
        <v>5</v>
      </c>
      <c r="I46" s="2">
        <f>I45+Table1[[#This Row],[Amount]]</f>
        <v>25768.129999999997</v>
      </c>
      <c r="J46" t="str">
        <f t="shared" si="0"/>
        <v>Income</v>
      </c>
      <c r="K46" s="2" t="s">
        <v>97</v>
      </c>
      <c r="L46" s="24" t="str">
        <f>TEXT(Table1[[#This Row],[Transaction date]],"mmm-yy")</f>
        <v>Aug-23</v>
      </c>
    </row>
    <row r="47" spans="1:12" x14ac:dyDescent="0.25">
      <c r="A47" s="1">
        <v>45139</v>
      </c>
      <c r="B47" t="s">
        <v>10</v>
      </c>
      <c r="C47" t="s">
        <v>8</v>
      </c>
      <c r="D47">
        <v>17490960</v>
      </c>
      <c r="E47" t="s">
        <v>46</v>
      </c>
      <c r="G47" s="2">
        <v>5</v>
      </c>
      <c r="H47" s="2">
        <f>Table1[[#This Row],[Credit amount]]-Table1[[#This Row],[Debit amount]]</f>
        <v>5</v>
      </c>
      <c r="I47" s="2">
        <f>I46+Table1[[#This Row],[Amount]]</f>
        <v>25773.129999999997</v>
      </c>
      <c r="J47" t="str">
        <f t="shared" si="0"/>
        <v>Income</v>
      </c>
      <c r="K47" s="2" t="s">
        <v>97</v>
      </c>
      <c r="L47" s="24" t="str">
        <f>TEXT(Table1[[#This Row],[Transaction date]],"mmm-yy")</f>
        <v>Aug-23</v>
      </c>
    </row>
    <row r="48" spans="1:12" x14ac:dyDescent="0.25">
      <c r="A48" s="1">
        <v>45139</v>
      </c>
      <c r="B48" t="s">
        <v>10</v>
      </c>
      <c r="C48" t="s">
        <v>8</v>
      </c>
      <c r="D48">
        <v>17490960</v>
      </c>
      <c r="E48" t="s">
        <v>47</v>
      </c>
      <c r="G48" s="2">
        <v>5</v>
      </c>
      <c r="H48" s="2">
        <f>Table1[[#This Row],[Credit amount]]-Table1[[#This Row],[Debit amount]]</f>
        <v>5</v>
      </c>
      <c r="I48" s="2">
        <f>I47+Table1[[#This Row],[Amount]]</f>
        <v>25778.129999999997</v>
      </c>
      <c r="J48" t="str">
        <f t="shared" si="0"/>
        <v>Income</v>
      </c>
      <c r="K48" s="2" t="s">
        <v>97</v>
      </c>
      <c r="L48" s="24" t="str">
        <f>TEXT(Table1[[#This Row],[Transaction date]],"mmm-yy")</f>
        <v>Aug-23</v>
      </c>
    </row>
    <row r="49" spans="1:12" x14ac:dyDescent="0.25">
      <c r="A49" s="1">
        <v>45139</v>
      </c>
      <c r="B49" t="s">
        <v>10</v>
      </c>
      <c r="C49" t="s">
        <v>8</v>
      </c>
      <c r="D49">
        <v>17490960</v>
      </c>
      <c r="E49" t="s">
        <v>48</v>
      </c>
      <c r="G49" s="2">
        <v>5</v>
      </c>
      <c r="H49" s="2">
        <f>Table1[[#This Row],[Credit amount]]-Table1[[#This Row],[Debit amount]]</f>
        <v>5</v>
      </c>
      <c r="I49" s="2">
        <f>I48+Table1[[#This Row],[Amount]]</f>
        <v>25783.129999999997</v>
      </c>
      <c r="J49" t="str">
        <f t="shared" si="0"/>
        <v>Income</v>
      </c>
      <c r="K49" s="2" t="s">
        <v>97</v>
      </c>
      <c r="L49" s="24" t="str">
        <f>TEXT(Table1[[#This Row],[Transaction date]],"mmm-yy")</f>
        <v>Aug-23</v>
      </c>
    </row>
    <row r="50" spans="1:12" x14ac:dyDescent="0.25">
      <c r="A50" s="1">
        <v>45139</v>
      </c>
      <c r="B50" t="s">
        <v>10</v>
      </c>
      <c r="C50" t="s">
        <v>8</v>
      </c>
      <c r="D50">
        <v>17490960</v>
      </c>
      <c r="E50" t="s">
        <v>49</v>
      </c>
      <c r="G50" s="2">
        <v>5</v>
      </c>
      <c r="H50" s="2">
        <f>Table1[[#This Row],[Credit amount]]-Table1[[#This Row],[Debit amount]]</f>
        <v>5</v>
      </c>
      <c r="I50" s="2">
        <f>I49+Table1[[#This Row],[Amount]]</f>
        <v>25788.129999999997</v>
      </c>
      <c r="J50" t="str">
        <f t="shared" si="0"/>
        <v>Income</v>
      </c>
      <c r="K50" s="2" t="s">
        <v>97</v>
      </c>
      <c r="L50" s="24" t="str">
        <f>TEXT(Table1[[#This Row],[Transaction date]],"mmm-yy")</f>
        <v>Aug-23</v>
      </c>
    </row>
    <row r="51" spans="1:12" x14ac:dyDescent="0.25">
      <c r="A51" s="1">
        <v>45139</v>
      </c>
      <c r="B51" t="s">
        <v>10</v>
      </c>
      <c r="C51" t="s">
        <v>8</v>
      </c>
      <c r="D51">
        <v>17490960</v>
      </c>
      <c r="E51" t="s">
        <v>50</v>
      </c>
      <c r="G51" s="2">
        <v>5</v>
      </c>
      <c r="H51" s="2">
        <f>Table1[[#This Row],[Credit amount]]-Table1[[#This Row],[Debit amount]]</f>
        <v>5</v>
      </c>
      <c r="I51" s="2">
        <f>I50+Table1[[#This Row],[Amount]]</f>
        <v>25793.129999999997</v>
      </c>
      <c r="J51" t="str">
        <f t="shared" si="0"/>
        <v>Income</v>
      </c>
      <c r="K51" s="2" t="s">
        <v>97</v>
      </c>
      <c r="L51" s="24" t="str">
        <f>TEXT(Table1[[#This Row],[Transaction date]],"mmm-yy")</f>
        <v>Aug-23</v>
      </c>
    </row>
    <row r="52" spans="1:12" x14ac:dyDescent="0.25">
      <c r="A52" s="1">
        <v>45140</v>
      </c>
      <c r="B52" t="s">
        <v>7</v>
      </c>
      <c r="C52" t="s">
        <v>8</v>
      </c>
      <c r="D52">
        <v>17490960</v>
      </c>
      <c r="E52" t="s">
        <v>9</v>
      </c>
      <c r="G52" s="2">
        <v>4.6900000000000004</v>
      </c>
      <c r="H52" s="2">
        <f>Table1[[#This Row],[Credit amount]]-Table1[[#This Row],[Debit amount]]</f>
        <v>4.6900000000000004</v>
      </c>
      <c r="I52" s="2">
        <f>I51+Table1[[#This Row],[Amount]]</f>
        <v>25797.819999999996</v>
      </c>
      <c r="J52" t="str">
        <f t="shared" si="0"/>
        <v>Income</v>
      </c>
      <c r="K52" s="2" t="s">
        <v>97</v>
      </c>
      <c r="L52" s="24" t="str">
        <f>TEXT(Table1[[#This Row],[Transaction date]],"mmm-yy")</f>
        <v>Aug-23</v>
      </c>
    </row>
    <row r="53" spans="1:12" x14ac:dyDescent="0.25">
      <c r="A53" s="1">
        <v>45142</v>
      </c>
      <c r="B53" t="s">
        <v>10</v>
      </c>
      <c r="C53" t="s">
        <v>8</v>
      </c>
      <c r="D53">
        <v>17490960</v>
      </c>
      <c r="E53" t="s">
        <v>45</v>
      </c>
      <c r="G53" s="2">
        <v>5</v>
      </c>
      <c r="H53" s="2">
        <f>Table1[[#This Row],[Credit amount]]-Table1[[#This Row],[Debit amount]]</f>
        <v>5</v>
      </c>
      <c r="I53" s="2">
        <f>I52+Table1[[#This Row],[Amount]]</f>
        <v>25802.819999999996</v>
      </c>
      <c r="J53" t="str">
        <f t="shared" si="0"/>
        <v>Income</v>
      </c>
      <c r="K53" s="2" t="s">
        <v>97</v>
      </c>
      <c r="L53" s="24" t="str">
        <f>TEXT(Table1[[#This Row],[Transaction date]],"mmm-yy")</f>
        <v>Aug-23</v>
      </c>
    </row>
    <row r="54" spans="1:12" x14ac:dyDescent="0.25">
      <c r="A54" s="1">
        <v>45144</v>
      </c>
      <c r="B54" t="s">
        <v>7</v>
      </c>
      <c r="C54" t="s">
        <v>8</v>
      </c>
      <c r="D54">
        <v>17490960</v>
      </c>
      <c r="E54" t="s">
        <v>44</v>
      </c>
      <c r="G54" s="2">
        <v>5</v>
      </c>
      <c r="H54" s="2">
        <f>Table1[[#This Row],[Credit amount]]-Table1[[#This Row],[Debit amount]]</f>
        <v>5</v>
      </c>
      <c r="I54" s="2">
        <f>I53+Table1[[#This Row],[Amount]]</f>
        <v>25807.819999999996</v>
      </c>
      <c r="J54" t="str">
        <f t="shared" si="0"/>
        <v>Income</v>
      </c>
      <c r="K54" s="2" t="s">
        <v>97</v>
      </c>
      <c r="L54" s="24" t="str">
        <f>TEXT(Table1[[#This Row],[Transaction date]],"mmm-yy")</f>
        <v>Aug-23</v>
      </c>
    </row>
    <row r="55" spans="1:12" x14ac:dyDescent="0.25">
      <c r="A55" s="1">
        <v>45148</v>
      </c>
      <c r="B55" t="s">
        <v>10</v>
      </c>
      <c r="C55" t="s">
        <v>8</v>
      </c>
      <c r="D55">
        <v>17490960</v>
      </c>
      <c r="E55" t="s">
        <v>43</v>
      </c>
      <c r="G55" s="2">
        <v>5</v>
      </c>
      <c r="H55" s="2">
        <f>Table1[[#This Row],[Credit amount]]-Table1[[#This Row],[Debit amount]]</f>
        <v>5</v>
      </c>
      <c r="I55" s="2">
        <f>I54+Table1[[#This Row],[Amount]]</f>
        <v>25812.819999999996</v>
      </c>
      <c r="J55" t="str">
        <f t="shared" si="0"/>
        <v>Income</v>
      </c>
      <c r="K55" s="2" t="s">
        <v>97</v>
      </c>
      <c r="L55" s="24" t="str">
        <f>TEXT(Table1[[#This Row],[Transaction date]],"mmm-yy")</f>
        <v>Aug-23</v>
      </c>
    </row>
    <row r="56" spans="1:12" x14ac:dyDescent="0.25">
      <c r="A56" s="1">
        <v>45149</v>
      </c>
      <c r="B56" t="s">
        <v>7</v>
      </c>
      <c r="C56" t="s">
        <v>8</v>
      </c>
      <c r="D56">
        <v>17490960</v>
      </c>
      <c r="E56" t="s">
        <v>9</v>
      </c>
      <c r="G56" s="2">
        <v>4.6900000000000004</v>
      </c>
      <c r="H56" s="2">
        <f>Table1[[#This Row],[Credit amount]]-Table1[[#This Row],[Debit amount]]</f>
        <v>4.6900000000000004</v>
      </c>
      <c r="I56" s="2">
        <f>I55+Table1[[#This Row],[Amount]]</f>
        <v>25817.509999999995</v>
      </c>
      <c r="J56" t="str">
        <f t="shared" si="0"/>
        <v>Income</v>
      </c>
      <c r="K56" s="2" t="s">
        <v>97</v>
      </c>
      <c r="L56" s="24" t="str">
        <f>TEXT(Table1[[#This Row],[Transaction date]],"mmm-yy")</f>
        <v>Aug-23</v>
      </c>
    </row>
    <row r="57" spans="1:12" x14ac:dyDescent="0.25">
      <c r="A57" s="1">
        <v>45149</v>
      </c>
      <c r="B57" t="s">
        <v>10</v>
      </c>
      <c r="C57" t="s">
        <v>8</v>
      </c>
      <c r="D57">
        <v>17490960</v>
      </c>
      <c r="E57" t="s">
        <v>42</v>
      </c>
      <c r="G57" s="2">
        <v>5</v>
      </c>
      <c r="H57" s="2">
        <f>Table1[[#This Row],[Credit amount]]-Table1[[#This Row],[Debit amount]]</f>
        <v>5</v>
      </c>
      <c r="I57" s="2">
        <f>I56+Table1[[#This Row],[Amount]]</f>
        <v>25822.509999999995</v>
      </c>
      <c r="J57" t="str">
        <f t="shared" si="0"/>
        <v>Income</v>
      </c>
      <c r="K57" s="2" t="s">
        <v>97</v>
      </c>
      <c r="L57" s="24" t="str">
        <f>TEXT(Table1[[#This Row],[Transaction date]],"mmm-yy")</f>
        <v>Aug-23</v>
      </c>
    </row>
    <row r="58" spans="1:12" x14ac:dyDescent="0.25">
      <c r="A58" s="1">
        <v>45152</v>
      </c>
      <c r="B58" t="s">
        <v>10</v>
      </c>
      <c r="C58" t="s">
        <v>8</v>
      </c>
      <c r="D58">
        <v>17490960</v>
      </c>
      <c r="E58" t="s">
        <v>40</v>
      </c>
      <c r="G58" s="2">
        <v>5</v>
      </c>
      <c r="H58" s="2">
        <f>Table1[[#This Row],[Credit amount]]-Table1[[#This Row],[Debit amount]]</f>
        <v>5</v>
      </c>
      <c r="I58" s="2">
        <f>I57+Table1[[#This Row],[Amount]]</f>
        <v>25827.509999999995</v>
      </c>
      <c r="J58" t="str">
        <f t="shared" si="0"/>
        <v>Income</v>
      </c>
      <c r="K58" s="2" t="s">
        <v>97</v>
      </c>
      <c r="L58" s="24" t="str">
        <f>TEXT(Table1[[#This Row],[Transaction date]],"mmm-yy")</f>
        <v>Aug-23</v>
      </c>
    </row>
    <row r="59" spans="1:12" x14ac:dyDescent="0.25">
      <c r="A59" s="1">
        <v>45152</v>
      </c>
      <c r="B59" t="s">
        <v>10</v>
      </c>
      <c r="C59" t="s">
        <v>8</v>
      </c>
      <c r="D59">
        <v>17490960</v>
      </c>
      <c r="E59" t="s">
        <v>41</v>
      </c>
      <c r="G59" s="2">
        <v>5</v>
      </c>
      <c r="H59" s="2">
        <f>Table1[[#This Row],[Credit amount]]-Table1[[#This Row],[Debit amount]]</f>
        <v>5</v>
      </c>
      <c r="I59" s="2">
        <f>I58+Table1[[#This Row],[Amount]]</f>
        <v>25832.509999999995</v>
      </c>
      <c r="J59" t="str">
        <f t="shared" si="0"/>
        <v>Income</v>
      </c>
      <c r="K59" s="2" t="s">
        <v>97</v>
      </c>
      <c r="L59" s="24" t="str">
        <f>TEXT(Table1[[#This Row],[Transaction date]],"mmm-yy")</f>
        <v>Aug-23</v>
      </c>
    </row>
    <row r="60" spans="1:12" x14ac:dyDescent="0.25">
      <c r="A60" s="1">
        <v>45152</v>
      </c>
      <c r="B60" t="s">
        <v>10</v>
      </c>
      <c r="C60" t="s">
        <v>8</v>
      </c>
      <c r="D60">
        <v>17490960</v>
      </c>
      <c r="E60" t="s">
        <v>59</v>
      </c>
      <c r="G60" s="2">
        <v>60</v>
      </c>
      <c r="H60" s="2">
        <f>Table1[[#This Row],[Credit amount]]-Table1[[#This Row],[Debit amount]]</f>
        <v>60</v>
      </c>
      <c r="I60" s="2">
        <f>I59+Table1[[#This Row],[Amount]]</f>
        <v>25892.509999999995</v>
      </c>
      <c r="J60" t="str">
        <f t="shared" si="0"/>
        <v>Income</v>
      </c>
      <c r="K60" s="2" t="s">
        <v>97</v>
      </c>
      <c r="L60" s="24" t="str">
        <f>TEXT(Table1[[#This Row],[Transaction date]],"mmm-yy")</f>
        <v>Aug-23</v>
      </c>
    </row>
    <row r="61" spans="1:12" x14ac:dyDescent="0.25">
      <c r="A61" s="1">
        <v>45153</v>
      </c>
      <c r="B61" t="s">
        <v>10</v>
      </c>
      <c r="C61" t="s">
        <v>8</v>
      </c>
      <c r="D61">
        <v>17490960</v>
      </c>
      <c r="E61" t="s">
        <v>30</v>
      </c>
      <c r="G61" s="2">
        <v>5</v>
      </c>
      <c r="H61" s="2">
        <f>Table1[[#This Row],[Credit amount]]-Table1[[#This Row],[Debit amount]]</f>
        <v>5</v>
      </c>
      <c r="I61" s="2">
        <f>I60+Table1[[#This Row],[Amount]]</f>
        <v>25897.509999999995</v>
      </c>
      <c r="J61" t="str">
        <f t="shared" si="0"/>
        <v>Income</v>
      </c>
      <c r="K61" s="2" t="s">
        <v>97</v>
      </c>
      <c r="L61" s="24" t="str">
        <f>TEXT(Table1[[#This Row],[Transaction date]],"mmm-yy")</f>
        <v>Aug-23</v>
      </c>
    </row>
    <row r="62" spans="1:12" x14ac:dyDescent="0.25">
      <c r="A62" s="1">
        <v>45153</v>
      </c>
      <c r="B62" t="s">
        <v>10</v>
      </c>
      <c r="C62" t="s">
        <v>8</v>
      </c>
      <c r="D62">
        <v>17490960</v>
      </c>
      <c r="E62" t="s">
        <v>31</v>
      </c>
      <c r="G62" s="2">
        <v>5</v>
      </c>
      <c r="H62" s="2">
        <f>Table1[[#This Row],[Credit amount]]-Table1[[#This Row],[Debit amount]]</f>
        <v>5</v>
      </c>
      <c r="I62" s="2">
        <f>I61+Table1[[#This Row],[Amount]]</f>
        <v>25902.509999999995</v>
      </c>
      <c r="J62" t="str">
        <f t="shared" si="0"/>
        <v>Income</v>
      </c>
      <c r="K62" s="2" t="s">
        <v>97</v>
      </c>
      <c r="L62" s="24" t="str">
        <f>TEXT(Table1[[#This Row],[Transaction date]],"mmm-yy")</f>
        <v>Aug-23</v>
      </c>
    </row>
    <row r="63" spans="1:12" x14ac:dyDescent="0.25">
      <c r="A63" s="1">
        <v>45153</v>
      </c>
      <c r="B63" t="s">
        <v>10</v>
      </c>
      <c r="C63" t="s">
        <v>8</v>
      </c>
      <c r="D63">
        <v>17490960</v>
      </c>
      <c r="E63" t="s">
        <v>32</v>
      </c>
      <c r="G63" s="2">
        <v>5</v>
      </c>
      <c r="H63" s="2">
        <f>Table1[[#This Row],[Credit amount]]-Table1[[#This Row],[Debit amount]]</f>
        <v>5</v>
      </c>
      <c r="I63" s="2">
        <f>I62+Table1[[#This Row],[Amount]]</f>
        <v>25907.509999999995</v>
      </c>
      <c r="J63" t="str">
        <f t="shared" si="0"/>
        <v>Income</v>
      </c>
      <c r="K63" s="2" t="s">
        <v>97</v>
      </c>
      <c r="L63" s="24" t="str">
        <f>TEXT(Table1[[#This Row],[Transaction date]],"mmm-yy")</f>
        <v>Aug-23</v>
      </c>
    </row>
    <row r="64" spans="1:12" x14ac:dyDescent="0.25">
      <c r="A64" s="1">
        <v>45153</v>
      </c>
      <c r="B64" t="s">
        <v>10</v>
      </c>
      <c r="C64" t="s">
        <v>8</v>
      </c>
      <c r="D64">
        <v>17490960</v>
      </c>
      <c r="E64" t="s">
        <v>33</v>
      </c>
      <c r="G64" s="2">
        <v>5</v>
      </c>
      <c r="H64" s="2">
        <f>Table1[[#This Row],[Credit amount]]-Table1[[#This Row],[Debit amount]]</f>
        <v>5</v>
      </c>
      <c r="I64" s="2">
        <f>I63+Table1[[#This Row],[Amount]]</f>
        <v>25912.509999999995</v>
      </c>
      <c r="J64" t="str">
        <f t="shared" si="0"/>
        <v>Income</v>
      </c>
      <c r="K64" s="2" t="s">
        <v>97</v>
      </c>
      <c r="L64" s="24" t="str">
        <f>TEXT(Table1[[#This Row],[Transaction date]],"mmm-yy")</f>
        <v>Aug-23</v>
      </c>
    </row>
    <row r="65" spans="1:12" x14ac:dyDescent="0.25">
      <c r="A65" s="1">
        <v>45153</v>
      </c>
      <c r="B65" t="s">
        <v>10</v>
      </c>
      <c r="C65" t="s">
        <v>8</v>
      </c>
      <c r="D65">
        <v>17490960</v>
      </c>
      <c r="E65" t="s">
        <v>35</v>
      </c>
      <c r="G65" s="2">
        <v>5</v>
      </c>
      <c r="H65" s="2">
        <f>Table1[[#This Row],[Credit amount]]-Table1[[#This Row],[Debit amount]]</f>
        <v>5</v>
      </c>
      <c r="I65" s="2">
        <f>I64+Table1[[#This Row],[Amount]]</f>
        <v>25917.509999999995</v>
      </c>
      <c r="J65" t="str">
        <f t="shared" si="0"/>
        <v>Income</v>
      </c>
      <c r="K65" s="2" t="s">
        <v>97</v>
      </c>
      <c r="L65" s="24" t="str">
        <f>TEXT(Table1[[#This Row],[Transaction date]],"mmm-yy")</f>
        <v>Aug-23</v>
      </c>
    </row>
    <row r="66" spans="1:12" x14ac:dyDescent="0.25">
      <c r="A66" s="1">
        <v>45153</v>
      </c>
      <c r="B66" t="s">
        <v>10</v>
      </c>
      <c r="C66" t="s">
        <v>8</v>
      </c>
      <c r="D66">
        <v>17490960</v>
      </c>
      <c r="E66" t="s">
        <v>58</v>
      </c>
      <c r="G66" s="2">
        <v>5</v>
      </c>
      <c r="H66" s="2">
        <f>Table1[[#This Row],[Credit amount]]-Table1[[#This Row],[Debit amount]]</f>
        <v>5</v>
      </c>
      <c r="I66" s="2">
        <f>I65+Table1[[#This Row],[Amount]]</f>
        <v>25922.509999999995</v>
      </c>
      <c r="J66" t="str">
        <f t="shared" si="0"/>
        <v>Income</v>
      </c>
      <c r="K66" s="2" t="s">
        <v>97</v>
      </c>
      <c r="L66" s="24" t="str">
        <f>TEXT(Table1[[#This Row],[Transaction date]],"mmm-yy")</f>
        <v>Aug-23</v>
      </c>
    </row>
    <row r="67" spans="1:12" x14ac:dyDescent="0.25">
      <c r="A67" s="1">
        <v>45153</v>
      </c>
      <c r="B67" t="s">
        <v>10</v>
      </c>
      <c r="C67" t="s">
        <v>8</v>
      </c>
      <c r="D67">
        <v>17490960</v>
      </c>
      <c r="E67" t="s">
        <v>34</v>
      </c>
      <c r="G67" s="2">
        <v>5</v>
      </c>
      <c r="H67" s="2">
        <f>Table1[[#This Row],[Credit amount]]-Table1[[#This Row],[Debit amount]]</f>
        <v>5</v>
      </c>
      <c r="I67" s="2">
        <f>I66+Table1[[#This Row],[Amount]]</f>
        <v>25927.509999999995</v>
      </c>
      <c r="J67" t="str">
        <f t="shared" si="0"/>
        <v>Income</v>
      </c>
      <c r="K67" s="2" t="s">
        <v>97</v>
      </c>
      <c r="L67" s="24" t="str">
        <f>TEXT(Table1[[#This Row],[Transaction date]],"mmm-yy")</f>
        <v>Aug-23</v>
      </c>
    </row>
    <row r="68" spans="1:12" x14ac:dyDescent="0.25">
      <c r="A68" s="1">
        <v>45154</v>
      </c>
      <c r="B68" t="s">
        <v>10</v>
      </c>
      <c r="C68" t="s">
        <v>8</v>
      </c>
      <c r="D68">
        <v>17490960</v>
      </c>
      <c r="E68" t="s">
        <v>23</v>
      </c>
      <c r="G68" s="2">
        <v>5</v>
      </c>
      <c r="H68" s="2">
        <f>Table1[[#This Row],[Credit amount]]-Table1[[#This Row],[Debit amount]]</f>
        <v>5</v>
      </c>
      <c r="I68" s="2">
        <f>I67+Table1[[#This Row],[Amount]]</f>
        <v>25932.509999999995</v>
      </c>
      <c r="J68" t="str">
        <f t="shared" ref="J68:J131" si="1">IF(F68="","Income","Expenditure")</f>
        <v>Income</v>
      </c>
      <c r="K68" s="2" t="s">
        <v>97</v>
      </c>
      <c r="L68" s="24" t="str">
        <f>TEXT(Table1[[#This Row],[Transaction date]],"mmm-yy")</f>
        <v>Aug-23</v>
      </c>
    </row>
    <row r="69" spans="1:12" x14ac:dyDescent="0.25">
      <c r="A69" s="1">
        <v>45154</v>
      </c>
      <c r="B69" t="s">
        <v>10</v>
      </c>
      <c r="C69" t="s">
        <v>8</v>
      </c>
      <c r="D69">
        <v>17490960</v>
      </c>
      <c r="E69" t="s">
        <v>26</v>
      </c>
      <c r="G69" s="2">
        <v>5</v>
      </c>
      <c r="H69" s="2">
        <f>Table1[[#This Row],[Credit amount]]-Table1[[#This Row],[Debit amount]]</f>
        <v>5</v>
      </c>
      <c r="I69" s="2">
        <f>I68+Table1[[#This Row],[Amount]]</f>
        <v>25937.509999999995</v>
      </c>
      <c r="J69" t="str">
        <f t="shared" si="1"/>
        <v>Income</v>
      </c>
      <c r="K69" s="2" t="s">
        <v>97</v>
      </c>
      <c r="L69" s="24" t="str">
        <f>TEXT(Table1[[#This Row],[Transaction date]],"mmm-yy")</f>
        <v>Aug-23</v>
      </c>
    </row>
    <row r="70" spans="1:12" x14ac:dyDescent="0.25">
      <c r="A70" s="1">
        <v>45154</v>
      </c>
      <c r="B70" t="s">
        <v>10</v>
      </c>
      <c r="C70" t="s">
        <v>8</v>
      </c>
      <c r="D70">
        <v>17490960</v>
      </c>
      <c r="E70" t="s">
        <v>28</v>
      </c>
      <c r="G70" s="2">
        <v>5</v>
      </c>
      <c r="H70" s="2">
        <f>Table1[[#This Row],[Credit amount]]-Table1[[#This Row],[Debit amount]]</f>
        <v>5</v>
      </c>
      <c r="I70" s="2">
        <f>I69+Table1[[#This Row],[Amount]]</f>
        <v>25942.509999999995</v>
      </c>
      <c r="J70" t="str">
        <f t="shared" si="1"/>
        <v>Income</v>
      </c>
      <c r="K70" s="2" t="s">
        <v>97</v>
      </c>
      <c r="L70" s="24" t="str">
        <f>TEXT(Table1[[#This Row],[Transaction date]],"mmm-yy")</f>
        <v>Aug-23</v>
      </c>
    </row>
    <row r="71" spans="1:12" x14ac:dyDescent="0.25">
      <c r="A71" s="1">
        <v>45155</v>
      </c>
      <c r="B71" t="s">
        <v>10</v>
      </c>
      <c r="C71" t="s">
        <v>8</v>
      </c>
      <c r="D71">
        <v>17490960</v>
      </c>
      <c r="E71" t="s">
        <v>25</v>
      </c>
      <c r="G71" s="2">
        <v>5</v>
      </c>
      <c r="H71" s="2">
        <f>Table1[[#This Row],[Credit amount]]-Table1[[#This Row],[Debit amount]]</f>
        <v>5</v>
      </c>
      <c r="I71" s="2">
        <f>I70+Table1[[#This Row],[Amount]]</f>
        <v>25947.509999999995</v>
      </c>
      <c r="J71" t="str">
        <f t="shared" si="1"/>
        <v>Income</v>
      </c>
      <c r="K71" s="2" t="s">
        <v>97</v>
      </c>
      <c r="L71" s="24" t="str">
        <f>TEXT(Table1[[#This Row],[Transaction date]],"mmm-yy")</f>
        <v>Aug-23</v>
      </c>
    </row>
    <row r="72" spans="1:12" x14ac:dyDescent="0.25">
      <c r="A72" s="1">
        <v>45156</v>
      </c>
      <c r="B72" t="s">
        <v>10</v>
      </c>
      <c r="C72" t="s">
        <v>8</v>
      </c>
      <c r="D72">
        <v>17490960</v>
      </c>
      <c r="E72" t="s">
        <v>22</v>
      </c>
      <c r="G72" s="2">
        <v>5</v>
      </c>
      <c r="H72" s="2">
        <f>Table1[[#This Row],[Credit amount]]-Table1[[#This Row],[Debit amount]]</f>
        <v>5</v>
      </c>
      <c r="I72" s="2">
        <f>I71+Table1[[#This Row],[Amount]]</f>
        <v>25952.509999999995</v>
      </c>
      <c r="J72" t="str">
        <f t="shared" si="1"/>
        <v>Income</v>
      </c>
      <c r="K72" s="2" t="s">
        <v>97</v>
      </c>
      <c r="L72" s="24" t="str">
        <f>TEXT(Table1[[#This Row],[Transaction date]],"mmm-yy")</f>
        <v>Aug-23</v>
      </c>
    </row>
    <row r="73" spans="1:12" x14ac:dyDescent="0.25">
      <c r="A73" s="1">
        <v>45156</v>
      </c>
      <c r="B73" t="s">
        <v>10</v>
      </c>
      <c r="C73" t="s">
        <v>8</v>
      </c>
      <c r="D73">
        <v>17490960</v>
      </c>
      <c r="E73" t="s">
        <v>24</v>
      </c>
      <c r="G73" s="2">
        <v>5</v>
      </c>
      <c r="H73" s="2">
        <f>Table1[[#This Row],[Credit amount]]-Table1[[#This Row],[Debit amount]]</f>
        <v>5</v>
      </c>
      <c r="I73" s="2">
        <f>I72+Table1[[#This Row],[Amount]]</f>
        <v>25957.509999999995</v>
      </c>
      <c r="J73" t="str">
        <f t="shared" si="1"/>
        <v>Income</v>
      </c>
      <c r="K73" s="2" t="s">
        <v>97</v>
      </c>
      <c r="L73" s="24" t="str">
        <f>TEXT(Table1[[#This Row],[Transaction date]],"mmm-yy")</f>
        <v>Aug-23</v>
      </c>
    </row>
    <row r="74" spans="1:12" x14ac:dyDescent="0.25">
      <c r="A74" s="1">
        <v>45156</v>
      </c>
      <c r="B74" t="s">
        <v>10</v>
      </c>
      <c r="C74" t="s">
        <v>8</v>
      </c>
      <c r="D74">
        <v>17490960</v>
      </c>
      <c r="E74" t="s">
        <v>27</v>
      </c>
      <c r="G74" s="2">
        <v>5</v>
      </c>
      <c r="H74" s="2">
        <f>Table1[[#This Row],[Credit amount]]-Table1[[#This Row],[Debit amount]]</f>
        <v>5</v>
      </c>
      <c r="I74" s="2">
        <f>I73+Table1[[#This Row],[Amount]]</f>
        <v>25962.509999999995</v>
      </c>
      <c r="J74" t="str">
        <f t="shared" si="1"/>
        <v>Income</v>
      </c>
      <c r="K74" s="2" t="s">
        <v>97</v>
      </c>
      <c r="L74" s="24" t="str">
        <f>TEXT(Table1[[#This Row],[Transaction date]],"mmm-yy")</f>
        <v>Aug-23</v>
      </c>
    </row>
    <row r="75" spans="1:12" x14ac:dyDescent="0.25">
      <c r="A75" s="1">
        <v>45156</v>
      </c>
      <c r="B75" t="s">
        <v>10</v>
      </c>
      <c r="C75" t="s">
        <v>8</v>
      </c>
      <c r="D75">
        <v>17490960</v>
      </c>
      <c r="E75" t="s">
        <v>29</v>
      </c>
      <c r="G75" s="2">
        <v>5</v>
      </c>
      <c r="H75" s="2">
        <f>Table1[[#This Row],[Credit amount]]-Table1[[#This Row],[Debit amount]]</f>
        <v>5</v>
      </c>
      <c r="I75" s="2">
        <f>I74+Table1[[#This Row],[Amount]]</f>
        <v>25967.509999999995</v>
      </c>
      <c r="J75" t="str">
        <f t="shared" si="1"/>
        <v>Income</v>
      </c>
      <c r="K75" s="2" t="s">
        <v>97</v>
      </c>
      <c r="L75" s="24" t="str">
        <f>TEXT(Table1[[#This Row],[Transaction date]],"mmm-yy")</f>
        <v>Aug-23</v>
      </c>
    </row>
    <row r="76" spans="1:12" x14ac:dyDescent="0.25">
      <c r="A76" s="1">
        <v>45159</v>
      </c>
      <c r="B76" t="s">
        <v>10</v>
      </c>
      <c r="C76" t="s">
        <v>8</v>
      </c>
      <c r="D76">
        <v>17490960</v>
      </c>
      <c r="E76" t="s">
        <v>13</v>
      </c>
      <c r="G76" s="2">
        <v>5</v>
      </c>
      <c r="H76" s="2">
        <f>Table1[[#This Row],[Credit amount]]-Table1[[#This Row],[Debit amount]]</f>
        <v>5</v>
      </c>
      <c r="I76" s="2">
        <f>I75+Table1[[#This Row],[Amount]]</f>
        <v>25972.509999999995</v>
      </c>
      <c r="J76" t="str">
        <f t="shared" si="1"/>
        <v>Income</v>
      </c>
      <c r="K76" s="2" t="s">
        <v>97</v>
      </c>
      <c r="L76" s="24" t="str">
        <f>TEXT(Table1[[#This Row],[Transaction date]],"mmm-yy")</f>
        <v>Aug-23</v>
      </c>
    </row>
    <row r="77" spans="1:12" x14ac:dyDescent="0.25">
      <c r="A77" s="1">
        <v>45159</v>
      </c>
      <c r="B77" t="s">
        <v>10</v>
      </c>
      <c r="C77" t="s">
        <v>8</v>
      </c>
      <c r="D77">
        <v>17490960</v>
      </c>
      <c r="E77" t="s">
        <v>12</v>
      </c>
      <c r="G77" s="2">
        <v>5</v>
      </c>
      <c r="H77" s="2">
        <f>Table1[[#This Row],[Credit amount]]-Table1[[#This Row],[Debit amount]]</f>
        <v>5</v>
      </c>
      <c r="I77" s="2">
        <f>I76+Table1[[#This Row],[Amount]]</f>
        <v>25977.509999999995</v>
      </c>
      <c r="J77" t="str">
        <f t="shared" si="1"/>
        <v>Income</v>
      </c>
      <c r="K77" s="2" t="s">
        <v>97</v>
      </c>
      <c r="L77" s="24" t="str">
        <f>TEXT(Table1[[#This Row],[Transaction date]],"mmm-yy")</f>
        <v>Aug-23</v>
      </c>
    </row>
    <row r="78" spans="1:12" x14ac:dyDescent="0.25">
      <c r="A78" s="1">
        <v>45159</v>
      </c>
      <c r="B78" t="s">
        <v>10</v>
      </c>
      <c r="C78" t="s">
        <v>8</v>
      </c>
      <c r="D78">
        <v>17490960</v>
      </c>
      <c r="E78" t="s">
        <v>14</v>
      </c>
      <c r="G78" s="2">
        <v>5</v>
      </c>
      <c r="H78" s="2">
        <f>Table1[[#This Row],[Credit amount]]-Table1[[#This Row],[Debit amount]]</f>
        <v>5</v>
      </c>
      <c r="I78" s="2">
        <f>I77+Table1[[#This Row],[Amount]]</f>
        <v>25982.509999999995</v>
      </c>
      <c r="J78" t="str">
        <f t="shared" si="1"/>
        <v>Income</v>
      </c>
      <c r="K78" s="2" t="s">
        <v>97</v>
      </c>
      <c r="L78" s="24" t="str">
        <f>TEXT(Table1[[#This Row],[Transaction date]],"mmm-yy")</f>
        <v>Aug-23</v>
      </c>
    </row>
    <row r="79" spans="1:12" x14ac:dyDescent="0.25">
      <c r="A79" s="1">
        <v>45159</v>
      </c>
      <c r="B79" t="s">
        <v>10</v>
      </c>
      <c r="C79" t="s">
        <v>8</v>
      </c>
      <c r="D79">
        <v>17490960</v>
      </c>
      <c r="E79" t="s">
        <v>17</v>
      </c>
      <c r="G79" s="2">
        <v>5</v>
      </c>
      <c r="H79" s="2">
        <f>Table1[[#This Row],[Credit amount]]-Table1[[#This Row],[Debit amount]]</f>
        <v>5</v>
      </c>
      <c r="I79" s="2">
        <f>I78+Table1[[#This Row],[Amount]]</f>
        <v>25987.509999999995</v>
      </c>
      <c r="J79" t="str">
        <f t="shared" si="1"/>
        <v>Income</v>
      </c>
      <c r="K79" s="2" t="s">
        <v>97</v>
      </c>
      <c r="L79" s="24" t="str">
        <f>TEXT(Table1[[#This Row],[Transaction date]],"mmm-yy")</f>
        <v>Aug-23</v>
      </c>
    </row>
    <row r="80" spans="1:12" x14ac:dyDescent="0.25">
      <c r="A80" s="1">
        <v>45159</v>
      </c>
      <c r="B80" t="s">
        <v>10</v>
      </c>
      <c r="C80" t="s">
        <v>8</v>
      </c>
      <c r="D80">
        <v>17490960</v>
      </c>
      <c r="E80" t="s">
        <v>16</v>
      </c>
      <c r="G80" s="2">
        <v>5</v>
      </c>
      <c r="H80" s="2">
        <f>Table1[[#This Row],[Credit amount]]-Table1[[#This Row],[Debit amount]]</f>
        <v>5</v>
      </c>
      <c r="I80" s="2">
        <f>I79+Table1[[#This Row],[Amount]]</f>
        <v>25992.509999999995</v>
      </c>
      <c r="J80" t="str">
        <f t="shared" si="1"/>
        <v>Income</v>
      </c>
      <c r="K80" s="2" t="s">
        <v>97</v>
      </c>
      <c r="L80" s="24" t="str">
        <f>TEXT(Table1[[#This Row],[Transaction date]],"mmm-yy")</f>
        <v>Aug-23</v>
      </c>
    </row>
    <row r="81" spans="1:12" x14ac:dyDescent="0.25">
      <c r="A81" s="1">
        <v>45159</v>
      </c>
      <c r="B81" t="s">
        <v>10</v>
      </c>
      <c r="C81" t="s">
        <v>8</v>
      </c>
      <c r="D81">
        <v>17490960</v>
      </c>
      <c r="E81" t="s">
        <v>15</v>
      </c>
      <c r="G81" s="2">
        <v>5</v>
      </c>
      <c r="H81" s="2">
        <f>Table1[[#This Row],[Credit amount]]-Table1[[#This Row],[Debit amount]]</f>
        <v>5</v>
      </c>
      <c r="I81" s="2">
        <f>I80+Table1[[#This Row],[Amount]]</f>
        <v>25997.509999999995</v>
      </c>
      <c r="J81" t="str">
        <f t="shared" si="1"/>
        <v>Income</v>
      </c>
      <c r="K81" s="2" t="s">
        <v>97</v>
      </c>
      <c r="L81" s="24" t="str">
        <f>TEXT(Table1[[#This Row],[Transaction date]],"mmm-yy")</f>
        <v>Aug-23</v>
      </c>
    </row>
    <row r="82" spans="1:12" x14ac:dyDescent="0.25">
      <c r="A82" s="1">
        <v>45159</v>
      </c>
      <c r="B82" t="s">
        <v>10</v>
      </c>
      <c r="C82" t="s">
        <v>8</v>
      </c>
      <c r="D82">
        <v>17490960</v>
      </c>
      <c r="E82" t="s">
        <v>19</v>
      </c>
      <c r="G82" s="2">
        <v>5</v>
      </c>
      <c r="H82" s="2">
        <f>Table1[[#This Row],[Credit amount]]-Table1[[#This Row],[Debit amount]]</f>
        <v>5</v>
      </c>
      <c r="I82" s="2">
        <f>I81+Table1[[#This Row],[Amount]]</f>
        <v>26002.509999999995</v>
      </c>
      <c r="J82" t="str">
        <f t="shared" si="1"/>
        <v>Income</v>
      </c>
      <c r="K82" s="2" t="s">
        <v>97</v>
      </c>
      <c r="L82" s="24" t="str">
        <f>TEXT(Table1[[#This Row],[Transaction date]],"mmm-yy")</f>
        <v>Aug-23</v>
      </c>
    </row>
    <row r="83" spans="1:12" x14ac:dyDescent="0.25">
      <c r="A83" s="1">
        <v>45159</v>
      </c>
      <c r="B83" t="s">
        <v>10</v>
      </c>
      <c r="C83" t="s">
        <v>8</v>
      </c>
      <c r="D83">
        <v>17490960</v>
      </c>
      <c r="E83" t="s">
        <v>18</v>
      </c>
      <c r="G83" s="2">
        <v>5</v>
      </c>
      <c r="H83" s="2">
        <f>Table1[[#This Row],[Credit amount]]-Table1[[#This Row],[Debit amount]]</f>
        <v>5</v>
      </c>
      <c r="I83" s="2">
        <f>I82+Table1[[#This Row],[Amount]]</f>
        <v>26007.509999999995</v>
      </c>
      <c r="J83" t="str">
        <f t="shared" si="1"/>
        <v>Income</v>
      </c>
      <c r="K83" s="2" t="s">
        <v>97</v>
      </c>
      <c r="L83" s="24" t="str">
        <f>TEXT(Table1[[#This Row],[Transaction date]],"mmm-yy")</f>
        <v>Aug-23</v>
      </c>
    </row>
    <row r="84" spans="1:12" x14ac:dyDescent="0.25">
      <c r="A84" s="1">
        <v>45159</v>
      </c>
      <c r="B84" t="s">
        <v>10</v>
      </c>
      <c r="C84" t="s">
        <v>8</v>
      </c>
      <c r="D84">
        <v>17490960</v>
      </c>
      <c r="E84" t="s">
        <v>20</v>
      </c>
      <c r="G84" s="2">
        <v>5</v>
      </c>
      <c r="H84" s="2">
        <f>Table1[[#This Row],[Credit amount]]-Table1[[#This Row],[Debit amount]]</f>
        <v>5</v>
      </c>
      <c r="I84" s="2">
        <f>I83+Table1[[#This Row],[Amount]]</f>
        <v>26012.509999999995</v>
      </c>
      <c r="J84" t="str">
        <f t="shared" si="1"/>
        <v>Income</v>
      </c>
      <c r="K84" s="2" t="s">
        <v>97</v>
      </c>
      <c r="L84" s="24" t="str">
        <f>TEXT(Table1[[#This Row],[Transaction date]],"mmm-yy")</f>
        <v>Aug-23</v>
      </c>
    </row>
    <row r="85" spans="1:12" x14ac:dyDescent="0.25">
      <c r="A85" s="1">
        <v>45160</v>
      </c>
      <c r="B85" t="s">
        <v>10</v>
      </c>
      <c r="C85" t="s">
        <v>8</v>
      </c>
      <c r="D85">
        <v>17490960</v>
      </c>
      <c r="E85" t="s">
        <v>11</v>
      </c>
      <c r="G85" s="2">
        <v>5</v>
      </c>
      <c r="H85" s="2">
        <f>Table1[[#This Row],[Credit amount]]-Table1[[#This Row],[Debit amount]]</f>
        <v>5</v>
      </c>
      <c r="I85" s="2">
        <f>I84+Table1[[#This Row],[Amount]]</f>
        <v>26017.509999999995</v>
      </c>
      <c r="J85" t="str">
        <f t="shared" si="1"/>
        <v>Income</v>
      </c>
      <c r="K85" s="2" t="s">
        <v>97</v>
      </c>
      <c r="L85" s="24" t="str">
        <f>TEXT(Table1[[#This Row],[Transaction date]],"mmm-yy")</f>
        <v>Aug-23</v>
      </c>
    </row>
    <row r="86" spans="1:12" x14ac:dyDescent="0.25">
      <c r="A86" s="1">
        <v>45160</v>
      </c>
      <c r="B86" t="s">
        <v>10</v>
      </c>
      <c r="C86" t="s">
        <v>8</v>
      </c>
      <c r="D86">
        <v>17490960</v>
      </c>
      <c r="E86" t="s">
        <v>57</v>
      </c>
      <c r="G86" s="2">
        <v>5</v>
      </c>
      <c r="H86" s="2">
        <f>Table1[[#This Row],[Credit amount]]-Table1[[#This Row],[Debit amount]]</f>
        <v>5</v>
      </c>
      <c r="I86" s="2">
        <f>I85+Table1[[#This Row],[Amount]]</f>
        <v>26022.509999999995</v>
      </c>
      <c r="J86" t="str">
        <f t="shared" si="1"/>
        <v>Income</v>
      </c>
      <c r="K86" s="2" t="s">
        <v>97</v>
      </c>
      <c r="L86" s="24" t="str">
        <f>TEXT(Table1[[#This Row],[Transaction date]],"mmm-yy")</f>
        <v>Aug-23</v>
      </c>
    </row>
    <row r="87" spans="1:12" x14ac:dyDescent="0.25">
      <c r="A87" s="1">
        <v>45162</v>
      </c>
      <c r="B87" t="s">
        <v>36</v>
      </c>
      <c r="C87" t="s">
        <v>8</v>
      </c>
      <c r="D87">
        <v>17490960</v>
      </c>
      <c r="E87" t="s">
        <v>53</v>
      </c>
      <c r="F87" s="2">
        <v>20</v>
      </c>
      <c r="H87" s="2">
        <f>Table1[[#This Row],[Credit amount]]-Table1[[#This Row],[Debit amount]]</f>
        <v>-20</v>
      </c>
      <c r="I87" s="2">
        <f>I86+Table1[[#This Row],[Amount]]</f>
        <v>26002.509999999995</v>
      </c>
      <c r="J87" t="str">
        <f t="shared" si="1"/>
        <v>Expenditure</v>
      </c>
      <c r="K87" s="2" t="s">
        <v>173</v>
      </c>
      <c r="L87" s="24" t="str">
        <f>TEXT(Table1[[#This Row],[Transaction date]],"mmm-yy")</f>
        <v>Aug-23</v>
      </c>
    </row>
    <row r="88" spans="1:12" x14ac:dyDescent="0.25">
      <c r="A88" s="1">
        <v>45162</v>
      </c>
      <c r="B88" t="s">
        <v>36</v>
      </c>
      <c r="C88" t="s">
        <v>8</v>
      </c>
      <c r="D88">
        <v>17490960</v>
      </c>
      <c r="E88" t="s">
        <v>54</v>
      </c>
      <c r="F88" s="2">
        <v>241</v>
      </c>
      <c r="H88" s="2">
        <f>Table1[[#This Row],[Credit amount]]-Table1[[#This Row],[Debit amount]]</f>
        <v>-241</v>
      </c>
      <c r="I88" s="2">
        <f>I87+Table1[[#This Row],[Amount]]</f>
        <v>25761.509999999995</v>
      </c>
      <c r="J88" t="str">
        <f t="shared" si="1"/>
        <v>Expenditure</v>
      </c>
      <c r="K88" s="2" t="s">
        <v>97</v>
      </c>
      <c r="L88" s="24" t="str">
        <f>TEXT(Table1[[#This Row],[Transaction date]],"mmm-yy")</f>
        <v>Aug-23</v>
      </c>
    </row>
    <row r="89" spans="1:12" x14ac:dyDescent="0.25">
      <c r="A89" s="1">
        <v>45162</v>
      </c>
      <c r="B89" t="s">
        <v>36</v>
      </c>
      <c r="C89" t="s">
        <v>8</v>
      </c>
      <c r="D89">
        <v>17490960</v>
      </c>
      <c r="E89" t="s">
        <v>55</v>
      </c>
      <c r="F89" s="2">
        <v>37.5</v>
      </c>
      <c r="H89" s="2">
        <f>Table1[[#This Row],[Credit amount]]-Table1[[#This Row],[Debit amount]]</f>
        <v>-37.5</v>
      </c>
      <c r="I89" s="2">
        <f>I88+Table1[[#This Row],[Amount]]</f>
        <v>25724.009999999995</v>
      </c>
      <c r="J89" t="str">
        <f t="shared" si="1"/>
        <v>Expenditure</v>
      </c>
      <c r="K89" s="2" t="s">
        <v>97</v>
      </c>
      <c r="L89" s="24" t="str">
        <f>TEXT(Table1[[#This Row],[Transaction date]],"mmm-yy")</f>
        <v>Aug-23</v>
      </c>
    </row>
    <row r="90" spans="1:12" x14ac:dyDescent="0.25">
      <c r="A90" s="1">
        <v>45162</v>
      </c>
      <c r="B90" t="s">
        <v>36</v>
      </c>
      <c r="C90" t="s">
        <v>8</v>
      </c>
      <c r="D90">
        <v>17490960</v>
      </c>
      <c r="E90" t="s">
        <v>56</v>
      </c>
      <c r="F90" s="2">
        <v>75</v>
      </c>
      <c r="H90" s="2">
        <f>Table1[[#This Row],[Credit amount]]-Table1[[#This Row],[Debit amount]]</f>
        <v>-75</v>
      </c>
      <c r="I90" s="2">
        <f>I89+Table1[[#This Row],[Amount]]</f>
        <v>25649.009999999995</v>
      </c>
      <c r="J90" t="str">
        <f t="shared" si="1"/>
        <v>Expenditure</v>
      </c>
      <c r="K90" s="2" t="s">
        <v>97</v>
      </c>
      <c r="L90" s="24" t="str">
        <f>TEXT(Table1[[#This Row],[Transaction date]],"mmm-yy")</f>
        <v>Aug-23</v>
      </c>
    </row>
    <row r="91" spans="1:12" x14ac:dyDescent="0.25">
      <c r="A91" s="1">
        <v>45162</v>
      </c>
      <c r="B91" t="s">
        <v>7</v>
      </c>
      <c r="C91" t="s">
        <v>8</v>
      </c>
      <c r="D91">
        <v>17490960</v>
      </c>
      <c r="E91" t="s">
        <v>9</v>
      </c>
      <c r="G91" s="2">
        <v>4.6900000000000004</v>
      </c>
      <c r="H91" s="2">
        <f>Table1[[#This Row],[Credit amount]]-Table1[[#This Row],[Debit amount]]</f>
        <v>4.6900000000000004</v>
      </c>
      <c r="I91" s="2">
        <f>I90+Table1[[#This Row],[Amount]]</f>
        <v>25653.699999999993</v>
      </c>
      <c r="J91" t="str">
        <f t="shared" si="1"/>
        <v>Income</v>
      </c>
      <c r="K91" s="2" t="s">
        <v>97</v>
      </c>
      <c r="L91" s="24" t="str">
        <f>TEXT(Table1[[#This Row],[Transaction date]],"mmm-yy")</f>
        <v>Aug-23</v>
      </c>
    </row>
    <row r="92" spans="1:12" x14ac:dyDescent="0.25">
      <c r="A92" s="1">
        <v>45166</v>
      </c>
      <c r="B92" t="s">
        <v>36</v>
      </c>
      <c r="C92" t="s">
        <v>8</v>
      </c>
      <c r="D92">
        <v>17490960</v>
      </c>
      <c r="E92" t="s">
        <v>52</v>
      </c>
      <c r="F92" s="2">
        <v>237.06</v>
      </c>
      <c r="H92" s="2">
        <f>Table1[[#This Row],[Credit amount]]-Table1[[#This Row],[Debit amount]]</f>
        <v>-237.06</v>
      </c>
      <c r="I92" s="2">
        <f>I91+Table1[[#This Row],[Amount]]</f>
        <v>25416.639999999992</v>
      </c>
      <c r="J92" t="str">
        <f t="shared" si="1"/>
        <v>Expenditure</v>
      </c>
      <c r="K92" s="2" t="s">
        <v>171</v>
      </c>
      <c r="L92" s="24" t="str">
        <f>TEXT(Table1[[#This Row],[Transaction date]],"mmm-yy")</f>
        <v>Aug-23</v>
      </c>
    </row>
    <row r="93" spans="1:12" x14ac:dyDescent="0.25">
      <c r="A93" s="1">
        <v>45167</v>
      </c>
      <c r="B93" t="s">
        <v>7</v>
      </c>
      <c r="C93" t="s">
        <v>8</v>
      </c>
      <c r="D93">
        <v>17490960</v>
      </c>
      <c r="E93" t="s">
        <v>9</v>
      </c>
      <c r="G93" s="2">
        <v>4.6900000000000004</v>
      </c>
      <c r="H93" s="2">
        <f>Table1[[#This Row],[Credit amount]]-Table1[[#This Row],[Debit amount]]</f>
        <v>4.6900000000000004</v>
      </c>
      <c r="I93" s="2">
        <f>I92+Table1[[#This Row],[Amount]]</f>
        <v>25421.329999999991</v>
      </c>
      <c r="J93" t="str">
        <f t="shared" si="1"/>
        <v>Income</v>
      </c>
      <c r="K93" s="2" t="s">
        <v>97</v>
      </c>
      <c r="L93" s="24" t="str">
        <f>TEXT(Table1[[#This Row],[Transaction date]],"mmm-yy")</f>
        <v>Aug-23</v>
      </c>
    </row>
    <row r="94" spans="1:12" x14ac:dyDescent="0.25">
      <c r="A94" s="1">
        <v>45167</v>
      </c>
      <c r="B94" t="s">
        <v>10</v>
      </c>
      <c r="C94" t="s">
        <v>8</v>
      </c>
      <c r="D94">
        <v>17490960</v>
      </c>
      <c r="E94" t="s">
        <v>51</v>
      </c>
      <c r="G94" s="2">
        <v>60</v>
      </c>
      <c r="H94" s="2">
        <f>Table1[[#This Row],[Credit amount]]-Table1[[#This Row],[Debit amount]]</f>
        <v>60</v>
      </c>
      <c r="I94" s="2">
        <f>I93+Table1[[#This Row],[Amount]]</f>
        <v>25481.329999999991</v>
      </c>
      <c r="J94" t="str">
        <f t="shared" si="1"/>
        <v>Income</v>
      </c>
      <c r="K94" s="2" t="s">
        <v>97</v>
      </c>
      <c r="L94" s="24" t="str">
        <f>TEXT(Table1[[#This Row],[Transaction date]],"mmm-yy")</f>
        <v>Aug-23</v>
      </c>
    </row>
    <row r="95" spans="1:12" x14ac:dyDescent="0.25">
      <c r="A95" s="1">
        <v>45170</v>
      </c>
      <c r="B95" t="s">
        <v>10</v>
      </c>
      <c r="C95" t="s">
        <v>8</v>
      </c>
      <c r="D95">
        <v>17490960</v>
      </c>
      <c r="E95" t="s">
        <v>46</v>
      </c>
      <c r="G95" s="2">
        <v>5</v>
      </c>
      <c r="H95" s="2">
        <f>Table1[[#This Row],[Credit amount]]-Table1[[#This Row],[Debit amount]]</f>
        <v>5</v>
      </c>
      <c r="I95" s="2">
        <f>I94+Table1[[#This Row],[Amount]]</f>
        <v>25486.329999999991</v>
      </c>
      <c r="J95" t="str">
        <f t="shared" si="1"/>
        <v>Income</v>
      </c>
      <c r="K95" s="2" t="s">
        <v>97</v>
      </c>
      <c r="L95" s="24" t="str">
        <f>TEXT(Table1[[#This Row],[Transaction date]],"mmm-yy")</f>
        <v>Sep-23</v>
      </c>
    </row>
    <row r="96" spans="1:12" x14ac:dyDescent="0.25">
      <c r="A96" s="1">
        <v>45170</v>
      </c>
      <c r="B96" t="s">
        <v>10</v>
      </c>
      <c r="C96" t="s">
        <v>8</v>
      </c>
      <c r="D96">
        <v>17490960</v>
      </c>
      <c r="E96" t="s">
        <v>47</v>
      </c>
      <c r="G96" s="2">
        <v>5</v>
      </c>
      <c r="H96" s="2">
        <f>Table1[[#This Row],[Credit amount]]-Table1[[#This Row],[Debit amount]]</f>
        <v>5</v>
      </c>
      <c r="I96" s="2">
        <f>I95+Table1[[#This Row],[Amount]]</f>
        <v>25491.329999999991</v>
      </c>
      <c r="J96" t="str">
        <f t="shared" si="1"/>
        <v>Income</v>
      </c>
      <c r="K96" s="2" t="s">
        <v>97</v>
      </c>
      <c r="L96" s="24" t="str">
        <f>TEXT(Table1[[#This Row],[Transaction date]],"mmm-yy")</f>
        <v>Sep-23</v>
      </c>
    </row>
    <row r="97" spans="1:12" x14ac:dyDescent="0.25">
      <c r="A97" s="1">
        <v>45170</v>
      </c>
      <c r="B97" t="s">
        <v>10</v>
      </c>
      <c r="C97" t="s">
        <v>8</v>
      </c>
      <c r="D97">
        <v>17490960</v>
      </c>
      <c r="E97" t="s">
        <v>48</v>
      </c>
      <c r="G97" s="2">
        <v>5</v>
      </c>
      <c r="H97" s="2">
        <f>Table1[[#This Row],[Credit amount]]-Table1[[#This Row],[Debit amount]]</f>
        <v>5</v>
      </c>
      <c r="I97" s="2">
        <f>I96+Table1[[#This Row],[Amount]]</f>
        <v>25496.329999999991</v>
      </c>
      <c r="J97" t="str">
        <f t="shared" si="1"/>
        <v>Income</v>
      </c>
      <c r="K97" s="2" t="s">
        <v>97</v>
      </c>
      <c r="L97" s="24" t="str">
        <f>TEXT(Table1[[#This Row],[Transaction date]],"mmm-yy")</f>
        <v>Sep-23</v>
      </c>
    </row>
    <row r="98" spans="1:12" x14ac:dyDescent="0.25">
      <c r="A98" s="1">
        <v>45170</v>
      </c>
      <c r="B98" t="s">
        <v>10</v>
      </c>
      <c r="C98" t="s">
        <v>8</v>
      </c>
      <c r="D98">
        <v>17490960</v>
      </c>
      <c r="E98" t="s">
        <v>49</v>
      </c>
      <c r="G98" s="2">
        <v>5</v>
      </c>
      <c r="H98" s="2">
        <f>Table1[[#This Row],[Credit amount]]-Table1[[#This Row],[Debit amount]]</f>
        <v>5</v>
      </c>
      <c r="I98" s="2">
        <f>I97+Table1[[#This Row],[Amount]]</f>
        <v>25501.329999999991</v>
      </c>
      <c r="J98" t="str">
        <f t="shared" si="1"/>
        <v>Income</v>
      </c>
      <c r="K98" s="2" t="s">
        <v>97</v>
      </c>
      <c r="L98" s="24" t="str">
        <f>TEXT(Table1[[#This Row],[Transaction date]],"mmm-yy")</f>
        <v>Sep-23</v>
      </c>
    </row>
    <row r="99" spans="1:12" x14ac:dyDescent="0.25">
      <c r="A99" s="1">
        <v>45170</v>
      </c>
      <c r="B99" t="s">
        <v>10</v>
      </c>
      <c r="C99" t="s">
        <v>8</v>
      </c>
      <c r="D99">
        <v>17490960</v>
      </c>
      <c r="E99" t="s">
        <v>50</v>
      </c>
      <c r="G99" s="2">
        <v>5</v>
      </c>
      <c r="H99" s="2">
        <f>Table1[[#This Row],[Credit amount]]-Table1[[#This Row],[Debit amount]]</f>
        <v>5</v>
      </c>
      <c r="I99" s="2">
        <f>I98+Table1[[#This Row],[Amount]]</f>
        <v>25506.329999999991</v>
      </c>
      <c r="J99" t="str">
        <f t="shared" si="1"/>
        <v>Income</v>
      </c>
      <c r="K99" s="2" t="s">
        <v>97</v>
      </c>
      <c r="L99" s="24" t="str">
        <f>TEXT(Table1[[#This Row],[Transaction date]],"mmm-yy")</f>
        <v>Sep-23</v>
      </c>
    </row>
    <row r="100" spans="1:12" x14ac:dyDescent="0.25">
      <c r="A100" s="1">
        <v>45173</v>
      </c>
      <c r="B100" t="s">
        <v>7</v>
      </c>
      <c r="C100" t="s">
        <v>8</v>
      </c>
      <c r="D100">
        <v>17490960</v>
      </c>
      <c r="E100" t="s">
        <v>44</v>
      </c>
      <c r="G100" s="2">
        <v>5</v>
      </c>
      <c r="H100" s="2">
        <f>Table1[[#This Row],[Credit amount]]-Table1[[#This Row],[Debit amount]]</f>
        <v>5</v>
      </c>
      <c r="I100" s="2">
        <f>I99+Table1[[#This Row],[Amount]]</f>
        <v>25511.329999999991</v>
      </c>
      <c r="J100" t="str">
        <f t="shared" si="1"/>
        <v>Income</v>
      </c>
      <c r="K100" s="2" t="s">
        <v>97</v>
      </c>
      <c r="L100" s="24" t="str">
        <f>TEXT(Table1[[#This Row],[Transaction date]],"mmm-yy")</f>
        <v>Sep-23</v>
      </c>
    </row>
    <row r="101" spans="1:12" x14ac:dyDescent="0.25">
      <c r="A101" s="1">
        <v>45173</v>
      </c>
      <c r="B101" t="s">
        <v>7</v>
      </c>
      <c r="C101" t="s">
        <v>8</v>
      </c>
      <c r="D101">
        <v>17490960</v>
      </c>
      <c r="E101" t="s">
        <v>9</v>
      </c>
      <c r="G101" s="2">
        <v>4.6900000000000004</v>
      </c>
      <c r="H101" s="2">
        <f>Table1[[#This Row],[Credit amount]]-Table1[[#This Row],[Debit amount]]</f>
        <v>4.6900000000000004</v>
      </c>
      <c r="I101" s="2">
        <f>I100+Table1[[#This Row],[Amount]]</f>
        <v>25516.01999999999</v>
      </c>
      <c r="J101" t="str">
        <f t="shared" si="1"/>
        <v>Income</v>
      </c>
      <c r="K101" s="2" t="s">
        <v>97</v>
      </c>
      <c r="L101" s="24" t="str">
        <f>TEXT(Table1[[#This Row],[Transaction date]],"mmm-yy")</f>
        <v>Sep-23</v>
      </c>
    </row>
    <row r="102" spans="1:12" x14ac:dyDescent="0.25">
      <c r="A102" s="1">
        <v>45173</v>
      </c>
      <c r="B102" t="s">
        <v>10</v>
      </c>
      <c r="C102" t="s">
        <v>8</v>
      </c>
      <c r="D102">
        <v>17490960</v>
      </c>
      <c r="E102" t="s">
        <v>45</v>
      </c>
      <c r="G102" s="2">
        <v>5</v>
      </c>
      <c r="H102" s="2">
        <f>Table1[[#This Row],[Credit amount]]-Table1[[#This Row],[Debit amount]]</f>
        <v>5</v>
      </c>
      <c r="I102" s="2">
        <f>I101+Table1[[#This Row],[Amount]]</f>
        <v>25521.01999999999</v>
      </c>
      <c r="J102" t="str">
        <f t="shared" si="1"/>
        <v>Income</v>
      </c>
      <c r="K102" s="2" t="s">
        <v>97</v>
      </c>
      <c r="L102" s="24" t="str">
        <f>TEXT(Table1[[#This Row],[Transaction date]],"mmm-yy")</f>
        <v>Sep-23</v>
      </c>
    </row>
    <row r="103" spans="1:12" x14ac:dyDescent="0.25">
      <c r="A103" s="1">
        <v>45180</v>
      </c>
      <c r="B103" t="s">
        <v>7</v>
      </c>
      <c r="C103" t="s">
        <v>8</v>
      </c>
      <c r="D103">
        <v>17490960</v>
      </c>
      <c r="E103" t="s">
        <v>9</v>
      </c>
      <c r="G103" s="2">
        <v>4.6900000000000004</v>
      </c>
      <c r="H103" s="2">
        <f>Table1[[#This Row],[Credit amount]]-Table1[[#This Row],[Debit amount]]</f>
        <v>4.6900000000000004</v>
      </c>
      <c r="I103" s="2">
        <f>I102+Table1[[#This Row],[Amount]]</f>
        <v>25525.709999999988</v>
      </c>
      <c r="J103" t="str">
        <f t="shared" si="1"/>
        <v>Income</v>
      </c>
      <c r="K103" s="2" t="s">
        <v>97</v>
      </c>
      <c r="L103" s="24" t="str">
        <f>TEXT(Table1[[#This Row],[Transaction date]],"mmm-yy")</f>
        <v>Sep-23</v>
      </c>
    </row>
    <row r="104" spans="1:12" x14ac:dyDescent="0.25">
      <c r="A104" s="1">
        <v>45180</v>
      </c>
      <c r="B104" t="s">
        <v>10</v>
      </c>
      <c r="C104" t="s">
        <v>8</v>
      </c>
      <c r="D104">
        <v>17490960</v>
      </c>
      <c r="E104" t="s">
        <v>42</v>
      </c>
      <c r="G104" s="2">
        <v>5</v>
      </c>
      <c r="H104" s="2">
        <f>Table1[[#This Row],[Credit amount]]-Table1[[#This Row],[Debit amount]]</f>
        <v>5</v>
      </c>
      <c r="I104" s="2">
        <f>I103+Table1[[#This Row],[Amount]]</f>
        <v>25530.709999999988</v>
      </c>
      <c r="J104" t="str">
        <f t="shared" si="1"/>
        <v>Income</v>
      </c>
      <c r="K104" s="2" t="s">
        <v>97</v>
      </c>
      <c r="L104" s="24" t="str">
        <f>TEXT(Table1[[#This Row],[Transaction date]],"mmm-yy")</f>
        <v>Sep-23</v>
      </c>
    </row>
    <row r="105" spans="1:12" x14ac:dyDescent="0.25">
      <c r="A105" s="1">
        <v>45180</v>
      </c>
      <c r="B105" t="s">
        <v>10</v>
      </c>
      <c r="C105" t="s">
        <v>8</v>
      </c>
      <c r="D105">
        <v>17490960</v>
      </c>
      <c r="E105" t="s">
        <v>43</v>
      </c>
      <c r="G105" s="2">
        <v>5</v>
      </c>
      <c r="H105" s="2">
        <f>Table1[[#This Row],[Credit amount]]-Table1[[#This Row],[Debit amount]]</f>
        <v>5</v>
      </c>
      <c r="I105" s="2">
        <f>I104+Table1[[#This Row],[Amount]]</f>
        <v>25535.709999999988</v>
      </c>
      <c r="J105" t="str">
        <f t="shared" si="1"/>
        <v>Income</v>
      </c>
      <c r="K105" s="2" t="s">
        <v>97</v>
      </c>
      <c r="L105" s="24" t="str">
        <f>TEXT(Table1[[#This Row],[Transaction date]],"mmm-yy")</f>
        <v>Sep-23</v>
      </c>
    </row>
    <row r="106" spans="1:12" x14ac:dyDescent="0.25">
      <c r="A106" s="1">
        <v>45182</v>
      </c>
      <c r="B106" t="s">
        <v>10</v>
      </c>
      <c r="C106" t="s">
        <v>8</v>
      </c>
      <c r="D106">
        <v>17490960</v>
      </c>
      <c r="E106" t="s">
        <v>40</v>
      </c>
      <c r="G106" s="2">
        <v>5</v>
      </c>
      <c r="H106" s="2">
        <f>Table1[[#This Row],[Credit amount]]-Table1[[#This Row],[Debit amount]]</f>
        <v>5</v>
      </c>
      <c r="I106" s="2">
        <f>I105+Table1[[#This Row],[Amount]]</f>
        <v>25540.709999999988</v>
      </c>
      <c r="J106" t="str">
        <f t="shared" si="1"/>
        <v>Income</v>
      </c>
      <c r="K106" s="2" t="s">
        <v>97</v>
      </c>
      <c r="L106" s="24" t="str">
        <f>TEXT(Table1[[#This Row],[Transaction date]],"mmm-yy")</f>
        <v>Sep-23</v>
      </c>
    </row>
    <row r="107" spans="1:12" x14ac:dyDescent="0.25">
      <c r="A107" s="1">
        <v>45182</v>
      </c>
      <c r="B107" t="s">
        <v>10</v>
      </c>
      <c r="C107" t="s">
        <v>8</v>
      </c>
      <c r="D107">
        <v>17490960</v>
      </c>
      <c r="E107" t="s">
        <v>41</v>
      </c>
      <c r="G107" s="2">
        <v>5</v>
      </c>
      <c r="H107" s="2">
        <f>Table1[[#This Row],[Credit amount]]-Table1[[#This Row],[Debit amount]]</f>
        <v>5</v>
      </c>
      <c r="I107" s="2">
        <f>I106+Table1[[#This Row],[Amount]]</f>
        <v>25545.709999999988</v>
      </c>
      <c r="J107" t="str">
        <f t="shared" si="1"/>
        <v>Income</v>
      </c>
      <c r="K107" s="2" t="s">
        <v>97</v>
      </c>
      <c r="L107" s="24" t="str">
        <f>TEXT(Table1[[#This Row],[Transaction date]],"mmm-yy")</f>
        <v>Sep-23</v>
      </c>
    </row>
    <row r="108" spans="1:12" x14ac:dyDescent="0.25">
      <c r="A108" s="1">
        <v>45183</v>
      </c>
      <c r="B108" t="s">
        <v>36</v>
      </c>
      <c r="C108" t="s">
        <v>8</v>
      </c>
      <c r="D108">
        <v>17490960</v>
      </c>
      <c r="E108" t="s">
        <v>37</v>
      </c>
      <c r="F108" s="2">
        <v>37.5</v>
      </c>
      <c r="H108" s="2">
        <f>Table1[[#This Row],[Credit amount]]-Table1[[#This Row],[Debit amount]]</f>
        <v>-37.5</v>
      </c>
      <c r="I108" s="2">
        <f>I107+Table1[[#This Row],[Amount]]</f>
        <v>25508.209999999988</v>
      </c>
      <c r="J108" t="str">
        <f t="shared" si="1"/>
        <v>Expenditure</v>
      </c>
      <c r="K108" s="2" t="s">
        <v>97</v>
      </c>
      <c r="L108" s="24" t="str">
        <f>TEXT(Table1[[#This Row],[Transaction date]],"mmm-yy")</f>
        <v>Sep-23</v>
      </c>
    </row>
    <row r="109" spans="1:12" x14ac:dyDescent="0.25">
      <c r="A109" s="1">
        <v>45183</v>
      </c>
      <c r="B109" t="s">
        <v>36</v>
      </c>
      <c r="C109" t="s">
        <v>8</v>
      </c>
      <c r="D109">
        <v>17490960</v>
      </c>
      <c r="E109" t="s">
        <v>38</v>
      </c>
      <c r="F109" s="2">
        <v>37.5</v>
      </c>
      <c r="H109" s="2">
        <f>Table1[[#This Row],[Credit amount]]-Table1[[#This Row],[Debit amount]]</f>
        <v>-37.5</v>
      </c>
      <c r="I109" s="2">
        <f>I108+Table1[[#This Row],[Amount]]</f>
        <v>25470.709999999988</v>
      </c>
      <c r="J109" t="str">
        <f t="shared" si="1"/>
        <v>Expenditure</v>
      </c>
      <c r="K109" s="2" t="s">
        <v>97</v>
      </c>
      <c r="L109" s="24" t="str">
        <f>TEXT(Table1[[#This Row],[Transaction date]],"mmm-yy")</f>
        <v>Sep-23</v>
      </c>
    </row>
    <row r="110" spans="1:12" x14ac:dyDescent="0.25">
      <c r="A110" s="1">
        <v>45183</v>
      </c>
      <c r="B110" t="s">
        <v>36</v>
      </c>
      <c r="C110" t="s">
        <v>8</v>
      </c>
      <c r="D110">
        <v>17490960</v>
      </c>
      <c r="E110" t="s">
        <v>39</v>
      </c>
      <c r="F110" s="2">
        <v>75</v>
      </c>
      <c r="H110" s="2">
        <f>Table1[[#This Row],[Credit amount]]-Table1[[#This Row],[Debit amount]]</f>
        <v>-75</v>
      </c>
      <c r="I110" s="2">
        <f>I109+Table1[[#This Row],[Amount]]</f>
        <v>25395.709999999988</v>
      </c>
      <c r="J110" t="str">
        <f t="shared" si="1"/>
        <v>Expenditure</v>
      </c>
      <c r="K110" s="2" t="s">
        <v>97</v>
      </c>
      <c r="L110" s="24" t="str">
        <f>TEXT(Table1[[#This Row],[Transaction date]],"mmm-yy")</f>
        <v>Sep-23</v>
      </c>
    </row>
    <row r="111" spans="1:12" x14ac:dyDescent="0.25">
      <c r="A111" s="1">
        <v>45184</v>
      </c>
      <c r="B111" t="s">
        <v>10</v>
      </c>
      <c r="C111" t="s">
        <v>8</v>
      </c>
      <c r="D111">
        <v>17490960</v>
      </c>
      <c r="E111" t="s">
        <v>30</v>
      </c>
      <c r="G111" s="2">
        <v>5</v>
      </c>
      <c r="H111" s="2">
        <f>Table1[[#This Row],[Credit amount]]-Table1[[#This Row],[Debit amount]]</f>
        <v>5</v>
      </c>
      <c r="I111" s="2">
        <f>I110+Table1[[#This Row],[Amount]]</f>
        <v>25400.709999999988</v>
      </c>
      <c r="J111" t="str">
        <f t="shared" si="1"/>
        <v>Income</v>
      </c>
      <c r="K111" s="2" t="s">
        <v>97</v>
      </c>
      <c r="L111" s="24" t="str">
        <f>TEXT(Table1[[#This Row],[Transaction date]],"mmm-yy")</f>
        <v>Sep-23</v>
      </c>
    </row>
    <row r="112" spans="1:12" x14ac:dyDescent="0.25">
      <c r="A112" s="1">
        <v>45184</v>
      </c>
      <c r="B112" t="s">
        <v>10</v>
      </c>
      <c r="C112" t="s">
        <v>8</v>
      </c>
      <c r="D112">
        <v>17490960</v>
      </c>
      <c r="E112" t="s">
        <v>31</v>
      </c>
      <c r="G112" s="2">
        <v>5</v>
      </c>
      <c r="H112" s="2">
        <f>Table1[[#This Row],[Credit amount]]-Table1[[#This Row],[Debit amount]]</f>
        <v>5</v>
      </c>
      <c r="I112" s="2">
        <f>I111+Table1[[#This Row],[Amount]]</f>
        <v>25405.709999999988</v>
      </c>
      <c r="J112" t="str">
        <f t="shared" si="1"/>
        <v>Income</v>
      </c>
      <c r="K112" s="2" t="s">
        <v>97</v>
      </c>
      <c r="L112" s="24" t="str">
        <f>TEXT(Table1[[#This Row],[Transaction date]],"mmm-yy")</f>
        <v>Sep-23</v>
      </c>
    </row>
    <row r="113" spans="1:12" x14ac:dyDescent="0.25">
      <c r="A113" s="1">
        <v>45184</v>
      </c>
      <c r="B113" t="s">
        <v>10</v>
      </c>
      <c r="C113" t="s">
        <v>8</v>
      </c>
      <c r="D113">
        <v>17490960</v>
      </c>
      <c r="E113" t="s">
        <v>32</v>
      </c>
      <c r="G113" s="2">
        <v>5</v>
      </c>
      <c r="H113" s="2">
        <f>Table1[[#This Row],[Credit amount]]-Table1[[#This Row],[Debit amount]]</f>
        <v>5</v>
      </c>
      <c r="I113" s="2">
        <f>I112+Table1[[#This Row],[Amount]]</f>
        <v>25410.709999999988</v>
      </c>
      <c r="J113" t="str">
        <f t="shared" si="1"/>
        <v>Income</v>
      </c>
      <c r="K113" s="2" t="s">
        <v>97</v>
      </c>
      <c r="L113" s="24" t="str">
        <f>TEXT(Table1[[#This Row],[Transaction date]],"mmm-yy")</f>
        <v>Sep-23</v>
      </c>
    </row>
    <row r="114" spans="1:12" x14ac:dyDescent="0.25">
      <c r="A114" s="1">
        <v>45184</v>
      </c>
      <c r="B114" t="s">
        <v>10</v>
      </c>
      <c r="C114" t="s">
        <v>8</v>
      </c>
      <c r="D114">
        <v>17490960</v>
      </c>
      <c r="E114" t="s">
        <v>33</v>
      </c>
      <c r="G114" s="2">
        <v>5</v>
      </c>
      <c r="H114" s="2">
        <f>Table1[[#This Row],[Credit amount]]-Table1[[#This Row],[Debit amount]]</f>
        <v>5</v>
      </c>
      <c r="I114" s="2">
        <f>I113+Table1[[#This Row],[Amount]]</f>
        <v>25415.709999999988</v>
      </c>
      <c r="J114" t="str">
        <f t="shared" si="1"/>
        <v>Income</v>
      </c>
      <c r="K114" s="2" t="s">
        <v>97</v>
      </c>
      <c r="L114" s="24" t="str">
        <f>TEXT(Table1[[#This Row],[Transaction date]],"mmm-yy")</f>
        <v>Sep-23</v>
      </c>
    </row>
    <row r="115" spans="1:12" x14ac:dyDescent="0.25">
      <c r="A115" s="1">
        <v>45184</v>
      </c>
      <c r="B115" t="s">
        <v>10</v>
      </c>
      <c r="C115" t="s">
        <v>8</v>
      </c>
      <c r="D115">
        <v>17490960</v>
      </c>
      <c r="E115" t="s">
        <v>34</v>
      </c>
      <c r="G115" s="2">
        <v>5</v>
      </c>
      <c r="H115" s="2">
        <f>Table1[[#This Row],[Credit amount]]-Table1[[#This Row],[Debit amount]]</f>
        <v>5</v>
      </c>
      <c r="I115" s="2">
        <f>I114+Table1[[#This Row],[Amount]]</f>
        <v>25420.709999999988</v>
      </c>
      <c r="J115" t="str">
        <f t="shared" si="1"/>
        <v>Income</v>
      </c>
      <c r="K115" s="2" t="s">
        <v>97</v>
      </c>
      <c r="L115" s="24" t="str">
        <f>TEXT(Table1[[#This Row],[Transaction date]],"mmm-yy")</f>
        <v>Sep-23</v>
      </c>
    </row>
    <row r="116" spans="1:12" x14ac:dyDescent="0.25">
      <c r="A116" s="1">
        <v>45184</v>
      </c>
      <c r="B116" t="s">
        <v>10</v>
      </c>
      <c r="C116" t="s">
        <v>8</v>
      </c>
      <c r="D116">
        <v>17490960</v>
      </c>
      <c r="E116" t="s">
        <v>35</v>
      </c>
      <c r="G116" s="2">
        <v>5</v>
      </c>
      <c r="H116" s="2">
        <f>Table1[[#This Row],[Credit amount]]-Table1[[#This Row],[Debit amount]]</f>
        <v>5</v>
      </c>
      <c r="I116" s="2">
        <f>I115+Table1[[#This Row],[Amount]]</f>
        <v>25425.709999999988</v>
      </c>
      <c r="J116" t="str">
        <f t="shared" si="1"/>
        <v>Income</v>
      </c>
      <c r="K116" s="2" t="s">
        <v>97</v>
      </c>
      <c r="L116" s="24" t="str">
        <f>TEXT(Table1[[#This Row],[Transaction date]],"mmm-yy")</f>
        <v>Sep-23</v>
      </c>
    </row>
    <row r="117" spans="1:12" x14ac:dyDescent="0.25">
      <c r="A117" s="1">
        <v>45186</v>
      </c>
      <c r="B117" t="s">
        <v>10</v>
      </c>
      <c r="C117" t="s">
        <v>8</v>
      </c>
      <c r="D117">
        <v>17490960</v>
      </c>
      <c r="E117" t="s">
        <v>28</v>
      </c>
      <c r="G117" s="2">
        <v>5</v>
      </c>
      <c r="H117" s="2">
        <f>Table1[[#This Row],[Credit amount]]-Table1[[#This Row],[Debit amount]]</f>
        <v>5</v>
      </c>
      <c r="I117" s="2">
        <f>I116+Table1[[#This Row],[Amount]]</f>
        <v>25430.709999999988</v>
      </c>
      <c r="J117" t="str">
        <f t="shared" si="1"/>
        <v>Income</v>
      </c>
      <c r="K117" s="2" t="s">
        <v>97</v>
      </c>
      <c r="L117" s="24" t="str">
        <f>TEXT(Table1[[#This Row],[Transaction date]],"mmm-yy")</f>
        <v>Sep-23</v>
      </c>
    </row>
    <row r="118" spans="1:12" x14ac:dyDescent="0.25">
      <c r="A118" s="1">
        <v>45186</v>
      </c>
      <c r="B118" t="s">
        <v>10</v>
      </c>
      <c r="C118" t="s">
        <v>8</v>
      </c>
      <c r="D118">
        <v>17490960</v>
      </c>
      <c r="E118" t="s">
        <v>29</v>
      </c>
      <c r="G118" s="2">
        <v>5</v>
      </c>
      <c r="H118" s="2">
        <f>Table1[[#This Row],[Credit amount]]-Table1[[#This Row],[Debit amount]]</f>
        <v>5</v>
      </c>
      <c r="I118" s="2">
        <f>I117+Table1[[#This Row],[Amount]]</f>
        <v>25435.709999999988</v>
      </c>
      <c r="J118" t="str">
        <f t="shared" si="1"/>
        <v>Income</v>
      </c>
      <c r="K118" s="2" t="s">
        <v>97</v>
      </c>
      <c r="L118" s="24" t="str">
        <f>TEXT(Table1[[#This Row],[Transaction date]],"mmm-yy")</f>
        <v>Sep-23</v>
      </c>
    </row>
    <row r="119" spans="1:12" x14ac:dyDescent="0.25">
      <c r="A119" s="1">
        <v>45187</v>
      </c>
      <c r="B119" t="s">
        <v>7</v>
      </c>
      <c r="C119" t="s">
        <v>8</v>
      </c>
      <c r="D119">
        <v>17490960</v>
      </c>
      <c r="E119" t="s">
        <v>21</v>
      </c>
      <c r="G119" s="2">
        <v>125.38</v>
      </c>
      <c r="H119" s="2">
        <f>Table1[[#This Row],[Credit amount]]-Table1[[#This Row],[Debit amount]]</f>
        <v>125.38</v>
      </c>
      <c r="I119" s="2">
        <f>I118+Table1[[#This Row],[Amount]]</f>
        <v>25561.089999999989</v>
      </c>
      <c r="J119" t="str">
        <f t="shared" si="1"/>
        <v>Income</v>
      </c>
      <c r="K119" s="2" t="s">
        <v>97</v>
      </c>
      <c r="L119" s="24" t="str">
        <f>TEXT(Table1[[#This Row],[Transaction date]],"mmm-yy")</f>
        <v>Sep-23</v>
      </c>
    </row>
    <row r="120" spans="1:12" x14ac:dyDescent="0.25">
      <c r="A120" s="1">
        <v>45187</v>
      </c>
      <c r="B120" t="s">
        <v>7</v>
      </c>
      <c r="C120" t="s">
        <v>8</v>
      </c>
      <c r="D120">
        <v>17490960</v>
      </c>
      <c r="E120" t="s">
        <v>9</v>
      </c>
      <c r="G120" s="2">
        <v>58.6</v>
      </c>
      <c r="H120" s="2">
        <f>Table1[[#This Row],[Credit amount]]-Table1[[#This Row],[Debit amount]]</f>
        <v>58.6</v>
      </c>
      <c r="I120" s="2">
        <f>I119+Table1[[#This Row],[Amount]]</f>
        <v>25619.689999999988</v>
      </c>
      <c r="J120" t="str">
        <f t="shared" si="1"/>
        <v>Income</v>
      </c>
      <c r="K120" s="2" t="s">
        <v>97</v>
      </c>
      <c r="L120" s="24" t="str">
        <f>TEXT(Table1[[#This Row],[Transaction date]],"mmm-yy")</f>
        <v>Sep-23</v>
      </c>
    </row>
    <row r="121" spans="1:12" x14ac:dyDescent="0.25">
      <c r="A121" s="1">
        <v>45187</v>
      </c>
      <c r="B121" t="s">
        <v>10</v>
      </c>
      <c r="C121" t="s">
        <v>8</v>
      </c>
      <c r="D121">
        <v>17490960</v>
      </c>
      <c r="E121" t="s">
        <v>22</v>
      </c>
      <c r="G121" s="2">
        <v>5</v>
      </c>
      <c r="H121" s="2">
        <f>Table1[[#This Row],[Credit amount]]-Table1[[#This Row],[Debit amount]]</f>
        <v>5</v>
      </c>
      <c r="I121" s="2">
        <f>I120+Table1[[#This Row],[Amount]]</f>
        <v>25624.689999999988</v>
      </c>
      <c r="J121" t="str">
        <f t="shared" si="1"/>
        <v>Income</v>
      </c>
      <c r="K121" s="2" t="s">
        <v>97</v>
      </c>
      <c r="L121" s="24" t="str">
        <f>TEXT(Table1[[#This Row],[Transaction date]],"mmm-yy")</f>
        <v>Sep-23</v>
      </c>
    </row>
    <row r="122" spans="1:12" x14ac:dyDescent="0.25">
      <c r="A122" s="1">
        <v>45187</v>
      </c>
      <c r="B122" t="s">
        <v>10</v>
      </c>
      <c r="C122" t="s">
        <v>8</v>
      </c>
      <c r="D122">
        <v>17490960</v>
      </c>
      <c r="E122" t="s">
        <v>23</v>
      </c>
      <c r="G122" s="2">
        <v>5</v>
      </c>
      <c r="H122" s="2">
        <f>Table1[[#This Row],[Credit amount]]-Table1[[#This Row],[Debit amount]]</f>
        <v>5</v>
      </c>
      <c r="I122" s="2">
        <f>I121+Table1[[#This Row],[Amount]]</f>
        <v>25629.689999999988</v>
      </c>
      <c r="J122" t="str">
        <f t="shared" si="1"/>
        <v>Income</v>
      </c>
      <c r="K122" s="2" t="s">
        <v>97</v>
      </c>
      <c r="L122" s="24" t="str">
        <f>TEXT(Table1[[#This Row],[Transaction date]],"mmm-yy")</f>
        <v>Sep-23</v>
      </c>
    </row>
    <row r="123" spans="1:12" x14ac:dyDescent="0.25">
      <c r="A123" s="1">
        <v>45187</v>
      </c>
      <c r="B123" t="s">
        <v>10</v>
      </c>
      <c r="C123" t="s">
        <v>8</v>
      </c>
      <c r="D123">
        <v>17490960</v>
      </c>
      <c r="E123" t="s">
        <v>24</v>
      </c>
      <c r="G123" s="2">
        <v>5</v>
      </c>
      <c r="H123" s="2">
        <f>Table1[[#This Row],[Credit amount]]-Table1[[#This Row],[Debit amount]]</f>
        <v>5</v>
      </c>
      <c r="I123" s="2">
        <f>I122+Table1[[#This Row],[Amount]]</f>
        <v>25634.689999999988</v>
      </c>
      <c r="J123" t="str">
        <f t="shared" si="1"/>
        <v>Income</v>
      </c>
      <c r="K123" s="2" t="s">
        <v>97</v>
      </c>
      <c r="L123" s="24" t="str">
        <f>TEXT(Table1[[#This Row],[Transaction date]],"mmm-yy")</f>
        <v>Sep-23</v>
      </c>
    </row>
    <row r="124" spans="1:12" x14ac:dyDescent="0.25">
      <c r="A124" s="1">
        <v>45187</v>
      </c>
      <c r="B124" t="s">
        <v>10</v>
      </c>
      <c r="C124" t="s">
        <v>8</v>
      </c>
      <c r="D124">
        <v>17490960</v>
      </c>
      <c r="E124" t="s">
        <v>25</v>
      </c>
      <c r="G124" s="2">
        <v>5</v>
      </c>
      <c r="H124" s="2">
        <f>Table1[[#This Row],[Credit amount]]-Table1[[#This Row],[Debit amount]]</f>
        <v>5</v>
      </c>
      <c r="I124" s="2">
        <f>I123+Table1[[#This Row],[Amount]]</f>
        <v>25639.689999999988</v>
      </c>
      <c r="J124" t="str">
        <f t="shared" si="1"/>
        <v>Income</v>
      </c>
      <c r="K124" s="2" t="s">
        <v>97</v>
      </c>
      <c r="L124" s="24" t="str">
        <f>TEXT(Table1[[#This Row],[Transaction date]],"mmm-yy")</f>
        <v>Sep-23</v>
      </c>
    </row>
    <row r="125" spans="1:12" x14ac:dyDescent="0.25">
      <c r="A125" s="1">
        <v>45187</v>
      </c>
      <c r="B125" t="s">
        <v>10</v>
      </c>
      <c r="C125" t="s">
        <v>8</v>
      </c>
      <c r="D125">
        <v>17490960</v>
      </c>
      <c r="E125" t="s">
        <v>26</v>
      </c>
      <c r="G125" s="2">
        <v>5</v>
      </c>
      <c r="H125" s="2">
        <f>Table1[[#This Row],[Credit amount]]-Table1[[#This Row],[Debit amount]]</f>
        <v>5</v>
      </c>
      <c r="I125" s="2">
        <f>I124+Table1[[#This Row],[Amount]]</f>
        <v>25644.689999999988</v>
      </c>
      <c r="J125" t="str">
        <f t="shared" si="1"/>
        <v>Income</v>
      </c>
      <c r="K125" s="2" t="s">
        <v>97</v>
      </c>
      <c r="L125" s="24" t="str">
        <f>TEXT(Table1[[#This Row],[Transaction date]],"mmm-yy")</f>
        <v>Sep-23</v>
      </c>
    </row>
    <row r="126" spans="1:12" x14ac:dyDescent="0.25">
      <c r="A126" s="1">
        <v>45187</v>
      </c>
      <c r="B126" t="s">
        <v>10</v>
      </c>
      <c r="C126" t="s">
        <v>8</v>
      </c>
      <c r="D126">
        <v>17490960</v>
      </c>
      <c r="E126" t="s">
        <v>27</v>
      </c>
      <c r="G126" s="2">
        <v>5</v>
      </c>
      <c r="H126" s="2">
        <f>Table1[[#This Row],[Credit amount]]-Table1[[#This Row],[Debit amount]]</f>
        <v>5</v>
      </c>
      <c r="I126" s="2">
        <f>I125+Table1[[#This Row],[Amount]]</f>
        <v>25649.689999999988</v>
      </c>
      <c r="J126" t="str">
        <f t="shared" si="1"/>
        <v>Income</v>
      </c>
      <c r="K126" s="2" t="s">
        <v>97</v>
      </c>
      <c r="L126" s="24" t="str">
        <f>TEXT(Table1[[#This Row],[Transaction date]],"mmm-yy")</f>
        <v>Sep-23</v>
      </c>
    </row>
    <row r="127" spans="1:12" x14ac:dyDescent="0.25">
      <c r="A127" s="1">
        <v>45188</v>
      </c>
      <c r="B127" t="s">
        <v>10</v>
      </c>
      <c r="C127" t="s">
        <v>8</v>
      </c>
      <c r="D127">
        <v>17490960</v>
      </c>
      <c r="E127" t="s">
        <v>18</v>
      </c>
      <c r="G127" s="2">
        <v>5</v>
      </c>
      <c r="H127" s="2">
        <f>Table1[[#This Row],[Credit amount]]-Table1[[#This Row],[Debit amount]]</f>
        <v>5</v>
      </c>
      <c r="I127" s="2">
        <f>I126+Table1[[#This Row],[Amount]]</f>
        <v>25654.689999999988</v>
      </c>
      <c r="J127" t="str">
        <f t="shared" si="1"/>
        <v>Income</v>
      </c>
      <c r="K127" s="2" t="s">
        <v>97</v>
      </c>
      <c r="L127" s="24" t="str">
        <f>TEXT(Table1[[#This Row],[Transaction date]],"mmm-yy")</f>
        <v>Sep-23</v>
      </c>
    </row>
    <row r="128" spans="1:12" x14ac:dyDescent="0.25">
      <c r="A128" s="1">
        <v>45188</v>
      </c>
      <c r="B128" t="s">
        <v>10</v>
      </c>
      <c r="C128" t="s">
        <v>8</v>
      </c>
      <c r="D128">
        <v>17490960</v>
      </c>
      <c r="E128" t="s">
        <v>19</v>
      </c>
      <c r="G128" s="2">
        <v>5</v>
      </c>
      <c r="H128" s="2">
        <f>Table1[[#This Row],[Credit amount]]-Table1[[#This Row],[Debit amount]]</f>
        <v>5</v>
      </c>
      <c r="I128" s="2">
        <f>I127+Table1[[#This Row],[Amount]]</f>
        <v>25659.689999999988</v>
      </c>
      <c r="J128" t="str">
        <f t="shared" si="1"/>
        <v>Income</v>
      </c>
      <c r="K128" s="2" t="s">
        <v>97</v>
      </c>
      <c r="L128" s="24" t="str">
        <f>TEXT(Table1[[#This Row],[Transaction date]],"mmm-yy")</f>
        <v>Sep-23</v>
      </c>
    </row>
    <row r="129" spans="1:12" x14ac:dyDescent="0.25">
      <c r="A129" s="1">
        <v>45188</v>
      </c>
      <c r="B129" t="s">
        <v>10</v>
      </c>
      <c r="C129" t="s">
        <v>8</v>
      </c>
      <c r="D129">
        <v>17490960</v>
      </c>
      <c r="E129" t="s">
        <v>20</v>
      </c>
      <c r="G129" s="2">
        <v>5</v>
      </c>
      <c r="H129" s="2">
        <f>Table1[[#This Row],[Credit amount]]-Table1[[#This Row],[Debit amount]]</f>
        <v>5</v>
      </c>
      <c r="I129" s="2">
        <f>I128+Table1[[#This Row],[Amount]]</f>
        <v>25664.689999999988</v>
      </c>
      <c r="J129" t="str">
        <f t="shared" si="1"/>
        <v>Income</v>
      </c>
      <c r="K129" s="2" t="s">
        <v>97</v>
      </c>
      <c r="L129" s="24" t="str">
        <f>TEXT(Table1[[#This Row],[Transaction date]],"mmm-yy")</f>
        <v>Sep-23</v>
      </c>
    </row>
    <row r="130" spans="1:12" x14ac:dyDescent="0.25">
      <c r="A130" s="1">
        <v>45189</v>
      </c>
      <c r="B130" t="s">
        <v>7</v>
      </c>
      <c r="C130" t="s">
        <v>8</v>
      </c>
      <c r="D130">
        <v>17490960</v>
      </c>
      <c r="E130" t="s">
        <v>9</v>
      </c>
      <c r="G130" s="2">
        <v>4.6900000000000004</v>
      </c>
      <c r="H130" s="2">
        <f>Table1[[#This Row],[Credit amount]]-Table1[[#This Row],[Debit amount]]</f>
        <v>4.6900000000000004</v>
      </c>
      <c r="I130" s="2">
        <f>I129+Table1[[#This Row],[Amount]]</f>
        <v>25669.379999999986</v>
      </c>
      <c r="J130" t="str">
        <f t="shared" si="1"/>
        <v>Income</v>
      </c>
      <c r="K130" s="2" t="s">
        <v>97</v>
      </c>
      <c r="L130" s="24" t="str">
        <f>TEXT(Table1[[#This Row],[Transaction date]],"mmm-yy")</f>
        <v>Sep-23</v>
      </c>
    </row>
    <row r="131" spans="1:12" x14ac:dyDescent="0.25">
      <c r="A131" s="1">
        <v>45189</v>
      </c>
      <c r="B131" t="s">
        <v>10</v>
      </c>
      <c r="C131" t="s">
        <v>8</v>
      </c>
      <c r="D131">
        <v>17490960</v>
      </c>
      <c r="E131" t="s">
        <v>12</v>
      </c>
      <c r="G131" s="2">
        <v>5</v>
      </c>
      <c r="H131" s="2">
        <f>Table1[[#This Row],[Credit amount]]-Table1[[#This Row],[Debit amount]]</f>
        <v>5</v>
      </c>
      <c r="I131" s="2">
        <f>I130+Table1[[#This Row],[Amount]]</f>
        <v>25674.379999999986</v>
      </c>
      <c r="J131" t="str">
        <f t="shared" si="1"/>
        <v>Income</v>
      </c>
      <c r="K131" s="2" t="s">
        <v>97</v>
      </c>
      <c r="L131" s="24" t="str">
        <f>TEXT(Table1[[#This Row],[Transaction date]],"mmm-yy")</f>
        <v>Sep-23</v>
      </c>
    </row>
    <row r="132" spans="1:12" x14ac:dyDescent="0.25">
      <c r="A132" s="1">
        <v>45189</v>
      </c>
      <c r="B132" t="s">
        <v>10</v>
      </c>
      <c r="C132" t="s">
        <v>8</v>
      </c>
      <c r="D132">
        <v>17490960</v>
      </c>
      <c r="E132" t="s">
        <v>13</v>
      </c>
      <c r="G132" s="2">
        <v>5</v>
      </c>
      <c r="H132" s="2">
        <f>Table1[[#This Row],[Credit amount]]-Table1[[#This Row],[Debit amount]]</f>
        <v>5</v>
      </c>
      <c r="I132" s="2">
        <f>I131+Table1[[#This Row],[Amount]]</f>
        <v>25679.379999999986</v>
      </c>
      <c r="J132" t="str">
        <f t="shared" ref="J132:J195" si="2">IF(F132="","Income","Expenditure")</f>
        <v>Income</v>
      </c>
      <c r="K132" s="2" t="s">
        <v>97</v>
      </c>
      <c r="L132" s="24" t="str">
        <f>TEXT(Table1[[#This Row],[Transaction date]],"mmm-yy")</f>
        <v>Sep-23</v>
      </c>
    </row>
    <row r="133" spans="1:12" x14ac:dyDescent="0.25">
      <c r="A133" s="1">
        <v>45189</v>
      </c>
      <c r="B133" t="s">
        <v>10</v>
      </c>
      <c r="C133" t="s">
        <v>8</v>
      </c>
      <c r="D133">
        <v>17490960</v>
      </c>
      <c r="E133" t="s">
        <v>14</v>
      </c>
      <c r="G133" s="2">
        <v>5</v>
      </c>
      <c r="H133" s="2">
        <f>Table1[[#This Row],[Credit amount]]-Table1[[#This Row],[Debit amount]]</f>
        <v>5</v>
      </c>
      <c r="I133" s="2">
        <f>I132+Table1[[#This Row],[Amount]]</f>
        <v>25684.379999999986</v>
      </c>
      <c r="J133" t="str">
        <f t="shared" si="2"/>
        <v>Income</v>
      </c>
      <c r="K133" s="2" t="s">
        <v>97</v>
      </c>
      <c r="L133" s="24" t="str">
        <f>TEXT(Table1[[#This Row],[Transaction date]],"mmm-yy")</f>
        <v>Sep-23</v>
      </c>
    </row>
    <row r="134" spans="1:12" x14ac:dyDescent="0.25">
      <c r="A134" s="1">
        <v>45189</v>
      </c>
      <c r="B134" t="s">
        <v>10</v>
      </c>
      <c r="C134" t="s">
        <v>8</v>
      </c>
      <c r="D134">
        <v>17490960</v>
      </c>
      <c r="E134" t="s">
        <v>15</v>
      </c>
      <c r="G134" s="2">
        <v>5</v>
      </c>
      <c r="H134" s="2">
        <f>Table1[[#This Row],[Credit amount]]-Table1[[#This Row],[Debit amount]]</f>
        <v>5</v>
      </c>
      <c r="I134" s="2">
        <f>I133+Table1[[#This Row],[Amount]]</f>
        <v>25689.379999999986</v>
      </c>
      <c r="J134" t="str">
        <f t="shared" si="2"/>
        <v>Income</v>
      </c>
      <c r="K134" s="2" t="s">
        <v>97</v>
      </c>
      <c r="L134" s="24" t="str">
        <f>TEXT(Table1[[#This Row],[Transaction date]],"mmm-yy")</f>
        <v>Sep-23</v>
      </c>
    </row>
    <row r="135" spans="1:12" x14ac:dyDescent="0.25">
      <c r="A135" s="1">
        <v>45189</v>
      </c>
      <c r="B135" t="s">
        <v>10</v>
      </c>
      <c r="C135" t="s">
        <v>8</v>
      </c>
      <c r="D135">
        <v>17490960</v>
      </c>
      <c r="E135" t="s">
        <v>16</v>
      </c>
      <c r="G135" s="2">
        <v>5</v>
      </c>
      <c r="H135" s="2">
        <f>Table1[[#This Row],[Credit amount]]-Table1[[#This Row],[Debit amount]]</f>
        <v>5</v>
      </c>
      <c r="I135" s="2">
        <f>I134+Table1[[#This Row],[Amount]]</f>
        <v>25694.379999999986</v>
      </c>
      <c r="J135" t="str">
        <f t="shared" si="2"/>
        <v>Income</v>
      </c>
      <c r="K135" s="2" t="s">
        <v>97</v>
      </c>
      <c r="L135" s="24" t="str">
        <f>TEXT(Table1[[#This Row],[Transaction date]],"mmm-yy")</f>
        <v>Sep-23</v>
      </c>
    </row>
    <row r="136" spans="1:12" x14ac:dyDescent="0.25">
      <c r="A136" s="1">
        <v>45189</v>
      </c>
      <c r="B136" t="s">
        <v>10</v>
      </c>
      <c r="C136" t="s">
        <v>8</v>
      </c>
      <c r="D136">
        <v>17490960</v>
      </c>
      <c r="E136" t="s">
        <v>17</v>
      </c>
      <c r="G136" s="2">
        <v>5</v>
      </c>
      <c r="H136" s="2">
        <f>Table1[[#This Row],[Credit amount]]-Table1[[#This Row],[Debit amount]]</f>
        <v>5</v>
      </c>
      <c r="I136" s="2">
        <f>I135+Table1[[#This Row],[Amount]]</f>
        <v>25699.379999999986</v>
      </c>
      <c r="J136" t="str">
        <f t="shared" si="2"/>
        <v>Income</v>
      </c>
      <c r="K136" s="2" t="s">
        <v>97</v>
      </c>
      <c r="L136" s="24" t="str">
        <f>TEXT(Table1[[#This Row],[Transaction date]],"mmm-yy")</f>
        <v>Sep-23</v>
      </c>
    </row>
    <row r="137" spans="1:12" x14ac:dyDescent="0.25">
      <c r="A137" s="1">
        <v>45191</v>
      </c>
      <c r="B137" t="s">
        <v>10</v>
      </c>
      <c r="C137" t="s">
        <v>8</v>
      </c>
      <c r="D137">
        <v>17490960</v>
      </c>
      <c r="E137" t="s">
        <v>11</v>
      </c>
      <c r="G137" s="2">
        <v>5</v>
      </c>
      <c r="H137" s="2">
        <f>Table1[[#This Row],[Credit amount]]-Table1[[#This Row],[Debit amount]]</f>
        <v>5</v>
      </c>
      <c r="I137" s="2">
        <f>I136+Table1[[#This Row],[Amount]]</f>
        <v>25704.379999999986</v>
      </c>
      <c r="J137" t="str">
        <f t="shared" si="2"/>
        <v>Income</v>
      </c>
      <c r="K137" s="2" t="s">
        <v>97</v>
      </c>
      <c r="L137" s="24" t="str">
        <f>TEXT(Table1[[#This Row],[Transaction date]],"mmm-yy")</f>
        <v>Sep-23</v>
      </c>
    </row>
    <row r="138" spans="1:12" x14ac:dyDescent="0.25">
      <c r="A138" s="1">
        <v>45194</v>
      </c>
      <c r="B138" t="s">
        <v>7</v>
      </c>
      <c r="C138" t="s">
        <v>8</v>
      </c>
      <c r="D138">
        <v>17490960</v>
      </c>
      <c r="E138" t="s">
        <v>9</v>
      </c>
      <c r="G138" s="2">
        <v>4.6900000000000004</v>
      </c>
      <c r="H138" s="2">
        <f>Table1[[#This Row],[Credit amount]]-Table1[[#This Row],[Debit amount]]</f>
        <v>4.6900000000000004</v>
      </c>
      <c r="I138" s="2">
        <f>I137+Table1[[#This Row],[Amount]]</f>
        <v>25709.069999999985</v>
      </c>
      <c r="J138" t="str">
        <f t="shared" si="2"/>
        <v>Income</v>
      </c>
      <c r="K138" s="2" t="s">
        <v>97</v>
      </c>
      <c r="L138" s="24" t="str">
        <f>TEXT(Table1[[#This Row],[Transaction date]],"mmm-yy")</f>
        <v>Sep-23</v>
      </c>
    </row>
    <row r="139" spans="1:12" x14ac:dyDescent="0.25">
      <c r="A139" s="1">
        <v>45196</v>
      </c>
      <c r="B139" t="s">
        <v>7</v>
      </c>
      <c r="C139" t="s">
        <v>8</v>
      </c>
      <c r="D139">
        <v>17490960</v>
      </c>
      <c r="E139" t="s">
        <v>9</v>
      </c>
      <c r="G139" s="2">
        <v>4.6900000000000004</v>
      </c>
      <c r="H139" s="2">
        <f>Table1[[#This Row],[Credit amount]]-Table1[[#This Row],[Debit amount]]</f>
        <v>4.6900000000000004</v>
      </c>
      <c r="I139" s="2">
        <f>I138+Table1[[#This Row],[Amount]]</f>
        <v>25713.759999999984</v>
      </c>
      <c r="J139" t="str">
        <f t="shared" si="2"/>
        <v>Income</v>
      </c>
      <c r="K139" s="2" t="s">
        <v>97</v>
      </c>
      <c r="L139" s="24" t="str">
        <f>TEXT(Table1[[#This Row],[Transaction date]],"mmm-yy")</f>
        <v>Sep-23</v>
      </c>
    </row>
    <row r="140" spans="1:12" x14ac:dyDescent="0.25">
      <c r="A140" s="1">
        <v>45201</v>
      </c>
      <c r="B140" t="s">
        <v>10</v>
      </c>
      <c r="C140" t="s">
        <v>8</v>
      </c>
      <c r="D140">
        <v>17490960</v>
      </c>
      <c r="E140" t="s">
        <v>47</v>
      </c>
      <c r="G140" s="2">
        <v>5</v>
      </c>
      <c r="H140" s="2">
        <f>Table1[[#This Row],[Credit amount]]-Table1[[#This Row],[Debit amount]]</f>
        <v>5</v>
      </c>
      <c r="I140" s="2">
        <f>I139+Table1[[#This Row],[Amount]]</f>
        <v>25718.759999999984</v>
      </c>
      <c r="J140" t="str">
        <f t="shared" si="2"/>
        <v>Income</v>
      </c>
      <c r="K140" s="2" t="s">
        <v>97</v>
      </c>
      <c r="L140" s="24" t="str">
        <f>TEXT(Table1[[#This Row],[Transaction date]],"mmm-yy")</f>
        <v>Oct-23</v>
      </c>
    </row>
    <row r="141" spans="1:12" x14ac:dyDescent="0.25">
      <c r="A141" s="1">
        <v>45201</v>
      </c>
      <c r="B141" t="s">
        <v>10</v>
      </c>
      <c r="C141" t="s">
        <v>8</v>
      </c>
      <c r="D141">
        <v>17490960</v>
      </c>
      <c r="E141" t="s">
        <v>46</v>
      </c>
      <c r="G141" s="2">
        <v>5</v>
      </c>
      <c r="H141" s="2">
        <f>Table1[[#This Row],[Credit amount]]-Table1[[#This Row],[Debit amount]]</f>
        <v>5</v>
      </c>
      <c r="I141" s="2">
        <f>I140+Table1[[#This Row],[Amount]]</f>
        <v>25723.759999999984</v>
      </c>
      <c r="J141" t="str">
        <f t="shared" si="2"/>
        <v>Income</v>
      </c>
      <c r="K141" s="2" t="s">
        <v>97</v>
      </c>
      <c r="L141" s="24" t="str">
        <f>TEXT(Table1[[#This Row],[Transaction date]],"mmm-yy")</f>
        <v>Oct-23</v>
      </c>
    </row>
    <row r="142" spans="1:12" x14ac:dyDescent="0.25">
      <c r="A142" s="1">
        <v>45201</v>
      </c>
      <c r="B142" t="s">
        <v>10</v>
      </c>
      <c r="C142" t="s">
        <v>8</v>
      </c>
      <c r="D142">
        <v>17490960</v>
      </c>
      <c r="E142" t="s">
        <v>49</v>
      </c>
      <c r="G142" s="2">
        <v>5</v>
      </c>
      <c r="H142" s="2">
        <f>Table1[[#This Row],[Credit amount]]-Table1[[#This Row],[Debit amount]]</f>
        <v>5</v>
      </c>
      <c r="I142" s="2">
        <f>I141+Table1[[#This Row],[Amount]]</f>
        <v>25728.759999999984</v>
      </c>
      <c r="J142" t="str">
        <f t="shared" si="2"/>
        <v>Income</v>
      </c>
      <c r="K142" s="2" t="s">
        <v>97</v>
      </c>
      <c r="L142" s="24" t="str">
        <f>TEXT(Table1[[#This Row],[Transaction date]],"mmm-yy")</f>
        <v>Oct-23</v>
      </c>
    </row>
    <row r="143" spans="1:12" x14ac:dyDescent="0.25">
      <c r="A143" s="1">
        <v>45201</v>
      </c>
      <c r="B143" t="s">
        <v>10</v>
      </c>
      <c r="C143" t="s">
        <v>8</v>
      </c>
      <c r="D143">
        <v>17490960</v>
      </c>
      <c r="E143" t="s">
        <v>48</v>
      </c>
      <c r="G143" s="2">
        <v>5</v>
      </c>
      <c r="H143" s="2">
        <f>Table1[[#This Row],[Credit amount]]-Table1[[#This Row],[Debit amount]]</f>
        <v>5</v>
      </c>
      <c r="I143" s="2">
        <f>I142+Table1[[#This Row],[Amount]]</f>
        <v>25733.759999999984</v>
      </c>
      <c r="J143" t="str">
        <f t="shared" si="2"/>
        <v>Income</v>
      </c>
      <c r="K143" s="2" t="s">
        <v>97</v>
      </c>
      <c r="L143" s="24" t="str">
        <f>TEXT(Table1[[#This Row],[Transaction date]],"mmm-yy")</f>
        <v>Oct-23</v>
      </c>
    </row>
    <row r="144" spans="1:12" x14ac:dyDescent="0.25">
      <c r="A144" s="1">
        <v>45201</v>
      </c>
      <c r="B144" t="s">
        <v>10</v>
      </c>
      <c r="C144" t="s">
        <v>8</v>
      </c>
      <c r="D144">
        <v>17490960</v>
      </c>
      <c r="E144" t="s">
        <v>50</v>
      </c>
      <c r="G144" s="2">
        <v>5</v>
      </c>
      <c r="H144" s="2">
        <f>Table1[[#This Row],[Credit amount]]-Table1[[#This Row],[Debit amount]]</f>
        <v>5</v>
      </c>
      <c r="I144" s="2">
        <f>I143+Table1[[#This Row],[Amount]]</f>
        <v>25738.759999999984</v>
      </c>
      <c r="J144" t="str">
        <f t="shared" si="2"/>
        <v>Income</v>
      </c>
      <c r="K144" s="2" t="s">
        <v>97</v>
      </c>
      <c r="L144" s="24" t="str">
        <f>TEXT(Table1[[#This Row],[Transaction date]],"mmm-yy")</f>
        <v>Oct-23</v>
      </c>
    </row>
    <row r="145" spans="1:12" x14ac:dyDescent="0.25">
      <c r="A145" s="1">
        <v>45202</v>
      </c>
      <c r="B145" t="s">
        <v>7</v>
      </c>
      <c r="C145" t="s">
        <v>8</v>
      </c>
      <c r="D145">
        <v>17490960</v>
      </c>
      <c r="E145" t="s">
        <v>9</v>
      </c>
      <c r="G145" s="2">
        <v>4.6900000000000004</v>
      </c>
      <c r="H145" s="2">
        <f>Table1[[#This Row],[Credit amount]]-Table1[[#This Row],[Debit amount]]</f>
        <v>4.6900000000000004</v>
      </c>
      <c r="I145" s="2">
        <f>I144+Table1[[#This Row],[Amount]]</f>
        <v>25743.449999999983</v>
      </c>
      <c r="J145" t="str">
        <f t="shared" si="2"/>
        <v>Income</v>
      </c>
      <c r="K145" s="2" t="s">
        <v>97</v>
      </c>
      <c r="L145" s="24" t="str">
        <f>TEXT(Table1[[#This Row],[Transaction date]],"mmm-yy")</f>
        <v>Oct-23</v>
      </c>
    </row>
    <row r="146" spans="1:12" x14ac:dyDescent="0.25">
      <c r="A146" s="1">
        <v>45203</v>
      </c>
      <c r="B146" t="s">
        <v>10</v>
      </c>
      <c r="C146" t="s">
        <v>8</v>
      </c>
      <c r="D146">
        <v>17490960</v>
      </c>
      <c r="E146" t="s">
        <v>45</v>
      </c>
      <c r="G146" s="2">
        <v>5</v>
      </c>
      <c r="H146" s="2">
        <f>Table1[[#This Row],[Credit amount]]-Table1[[#This Row],[Debit amount]]</f>
        <v>5</v>
      </c>
      <c r="I146" s="2">
        <f>I145+Table1[[#This Row],[Amount]]</f>
        <v>25748.449999999983</v>
      </c>
      <c r="J146" t="str">
        <f t="shared" si="2"/>
        <v>Income</v>
      </c>
      <c r="K146" s="2" t="s">
        <v>97</v>
      </c>
      <c r="L146" s="24" t="str">
        <f>TEXT(Table1[[#This Row],[Transaction date]],"mmm-yy")</f>
        <v>Oct-23</v>
      </c>
    </row>
    <row r="147" spans="1:12" x14ac:dyDescent="0.25">
      <c r="A147" s="1">
        <v>45205</v>
      </c>
      <c r="B147" t="s">
        <v>7</v>
      </c>
      <c r="C147" t="s">
        <v>8</v>
      </c>
      <c r="D147">
        <v>17490960</v>
      </c>
      <c r="E147" t="s">
        <v>44</v>
      </c>
      <c r="G147" s="2">
        <v>5</v>
      </c>
      <c r="H147" s="2">
        <f>Table1[[#This Row],[Credit amount]]-Table1[[#This Row],[Debit amount]]</f>
        <v>5</v>
      </c>
      <c r="I147" s="2">
        <f>I146+Table1[[#This Row],[Amount]]</f>
        <v>25753.449999999983</v>
      </c>
      <c r="J147" t="str">
        <f t="shared" si="2"/>
        <v>Income</v>
      </c>
      <c r="K147" s="2" t="s">
        <v>97</v>
      </c>
      <c r="L147" s="24" t="str">
        <f>TEXT(Table1[[#This Row],[Transaction date]],"mmm-yy")</f>
        <v>Oct-23</v>
      </c>
    </row>
    <row r="148" spans="1:12" x14ac:dyDescent="0.25">
      <c r="A148" s="1">
        <v>45209</v>
      </c>
      <c r="B148" t="s">
        <v>10</v>
      </c>
      <c r="C148" t="s">
        <v>8</v>
      </c>
      <c r="D148">
        <v>17490960</v>
      </c>
      <c r="E148" t="s">
        <v>43</v>
      </c>
      <c r="G148" s="2">
        <v>5</v>
      </c>
      <c r="H148" s="2">
        <f>Table1[[#This Row],[Credit amount]]-Table1[[#This Row],[Debit amount]]</f>
        <v>5</v>
      </c>
      <c r="I148" s="2">
        <f>I147+Table1[[#This Row],[Amount]]</f>
        <v>25758.449999999983</v>
      </c>
      <c r="J148" t="str">
        <f t="shared" si="2"/>
        <v>Income</v>
      </c>
      <c r="K148" s="2" t="s">
        <v>97</v>
      </c>
      <c r="L148" s="24" t="str">
        <f>TEXT(Table1[[#This Row],[Transaction date]],"mmm-yy")</f>
        <v>Oct-23</v>
      </c>
    </row>
    <row r="149" spans="1:12" x14ac:dyDescent="0.25">
      <c r="A149" s="1">
        <v>45210</v>
      </c>
      <c r="B149" t="s">
        <v>7</v>
      </c>
      <c r="C149" t="s">
        <v>8</v>
      </c>
      <c r="D149">
        <v>17490960</v>
      </c>
      <c r="E149" t="s">
        <v>9</v>
      </c>
      <c r="G149" s="2">
        <v>4.6900000000000004</v>
      </c>
      <c r="H149" s="2">
        <f>Table1[[#This Row],[Credit amount]]-Table1[[#This Row],[Debit amount]]</f>
        <v>4.6900000000000004</v>
      </c>
      <c r="I149" s="2">
        <f>I148+Table1[[#This Row],[Amount]]</f>
        <v>25763.139999999981</v>
      </c>
      <c r="J149" t="str">
        <f t="shared" si="2"/>
        <v>Income</v>
      </c>
      <c r="K149" s="2" t="s">
        <v>97</v>
      </c>
      <c r="L149" s="24" t="str">
        <f>TEXT(Table1[[#This Row],[Transaction date]],"mmm-yy")</f>
        <v>Oct-23</v>
      </c>
    </row>
    <row r="150" spans="1:12" x14ac:dyDescent="0.25">
      <c r="A150" s="1">
        <v>45210</v>
      </c>
      <c r="B150" t="s">
        <v>10</v>
      </c>
      <c r="C150" t="s">
        <v>8</v>
      </c>
      <c r="D150">
        <v>17490960</v>
      </c>
      <c r="E150" t="s">
        <v>42</v>
      </c>
      <c r="G150" s="2">
        <v>5</v>
      </c>
      <c r="H150" s="2">
        <f>Table1[[#This Row],[Credit amount]]-Table1[[#This Row],[Debit amount]]</f>
        <v>5</v>
      </c>
      <c r="I150" s="2">
        <f>I149+Table1[[#This Row],[Amount]]</f>
        <v>25768.139999999981</v>
      </c>
      <c r="J150" t="str">
        <f t="shared" si="2"/>
        <v>Income</v>
      </c>
      <c r="K150" s="2" t="s">
        <v>97</v>
      </c>
      <c r="L150" s="24" t="str">
        <f>TEXT(Table1[[#This Row],[Transaction date]],"mmm-yy")</f>
        <v>Oct-23</v>
      </c>
    </row>
    <row r="151" spans="1:12" x14ac:dyDescent="0.25">
      <c r="A151" s="1">
        <v>45212</v>
      </c>
      <c r="B151" t="s">
        <v>10</v>
      </c>
      <c r="C151" t="s">
        <v>8</v>
      </c>
      <c r="D151">
        <v>17490960</v>
      </c>
      <c r="E151" t="s">
        <v>40</v>
      </c>
      <c r="G151" s="2">
        <v>5</v>
      </c>
      <c r="H151" s="2">
        <f>Table1[[#This Row],[Credit amount]]-Table1[[#This Row],[Debit amount]]</f>
        <v>5</v>
      </c>
      <c r="I151" s="2">
        <f>I150+Table1[[#This Row],[Amount]]</f>
        <v>25773.139999999981</v>
      </c>
      <c r="J151" t="str">
        <f t="shared" si="2"/>
        <v>Income</v>
      </c>
      <c r="K151" s="2" t="s">
        <v>97</v>
      </c>
      <c r="L151" s="24" t="str">
        <f>TEXT(Table1[[#This Row],[Transaction date]],"mmm-yy")</f>
        <v>Oct-23</v>
      </c>
    </row>
    <row r="152" spans="1:12" x14ac:dyDescent="0.25">
      <c r="A152" s="1">
        <v>45212</v>
      </c>
      <c r="B152" t="s">
        <v>10</v>
      </c>
      <c r="C152" t="s">
        <v>8</v>
      </c>
      <c r="D152">
        <v>17490960</v>
      </c>
      <c r="E152" t="s">
        <v>41</v>
      </c>
      <c r="G152" s="2">
        <v>5</v>
      </c>
      <c r="H152" s="2">
        <f>Table1[[#This Row],[Credit amount]]-Table1[[#This Row],[Debit amount]]</f>
        <v>5</v>
      </c>
      <c r="I152" s="2">
        <f>I151+Table1[[#This Row],[Amount]]</f>
        <v>25778.139999999981</v>
      </c>
      <c r="J152" t="str">
        <f t="shared" si="2"/>
        <v>Income</v>
      </c>
      <c r="K152" s="2" t="s">
        <v>97</v>
      </c>
      <c r="L152" s="24" t="str">
        <f>TEXT(Table1[[#This Row],[Transaction date]],"mmm-yy")</f>
        <v>Oct-23</v>
      </c>
    </row>
    <row r="153" spans="1:12" x14ac:dyDescent="0.25">
      <c r="A153" s="1">
        <v>45215</v>
      </c>
      <c r="B153" t="s">
        <v>10</v>
      </c>
      <c r="C153" t="s">
        <v>8</v>
      </c>
      <c r="D153">
        <v>17490960</v>
      </c>
      <c r="E153" t="s">
        <v>30</v>
      </c>
      <c r="G153" s="2">
        <v>5</v>
      </c>
      <c r="H153" s="2">
        <f>Table1[[#This Row],[Credit amount]]-Table1[[#This Row],[Debit amount]]</f>
        <v>5</v>
      </c>
      <c r="I153" s="2">
        <f>I152+Table1[[#This Row],[Amount]]</f>
        <v>25783.139999999981</v>
      </c>
      <c r="J153" t="str">
        <f t="shared" si="2"/>
        <v>Income</v>
      </c>
      <c r="K153" s="2" t="s">
        <v>97</v>
      </c>
      <c r="L153" s="24" t="str">
        <f>TEXT(Table1[[#This Row],[Transaction date]],"mmm-yy")</f>
        <v>Oct-23</v>
      </c>
    </row>
    <row r="154" spans="1:12" x14ac:dyDescent="0.25">
      <c r="A154" s="1">
        <v>45215</v>
      </c>
      <c r="B154" t="s">
        <v>10</v>
      </c>
      <c r="C154" t="s">
        <v>8</v>
      </c>
      <c r="D154">
        <v>17490960</v>
      </c>
      <c r="E154" t="s">
        <v>33</v>
      </c>
      <c r="G154" s="2">
        <v>5</v>
      </c>
      <c r="H154" s="2">
        <f>Table1[[#This Row],[Credit amount]]-Table1[[#This Row],[Debit amount]]</f>
        <v>5</v>
      </c>
      <c r="I154" s="2">
        <f>I153+Table1[[#This Row],[Amount]]</f>
        <v>25788.139999999981</v>
      </c>
      <c r="J154" t="str">
        <f t="shared" si="2"/>
        <v>Income</v>
      </c>
      <c r="K154" s="2" t="s">
        <v>97</v>
      </c>
      <c r="L154" s="24" t="str">
        <f>TEXT(Table1[[#This Row],[Transaction date]],"mmm-yy")</f>
        <v>Oct-23</v>
      </c>
    </row>
    <row r="155" spans="1:12" x14ac:dyDescent="0.25">
      <c r="A155" s="1">
        <v>45215</v>
      </c>
      <c r="B155" t="s">
        <v>10</v>
      </c>
      <c r="C155" t="s">
        <v>8</v>
      </c>
      <c r="D155">
        <v>17490960</v>
      </c>
      <c r="E155" t="s">
        <v>31</v>
      </c>
      <c r="G155" s="2">
        <v>5</v>
      </c>
      <c r="H155" s="2">
        <f>Table1[[#This Row],[Credit amount]]-Table1[[#This Row],[Debit amount]]</f>
        <v>5</v>
      </c>
      <c r="I155" s="2">
        <f>I154+Table1[[#This Row],[Amount]]</f>
        <v>25793.139999999981</v>
      </c>
      <c r="J155" t="str">
        <f t="shared" si="2"/>
        <v>Income</v>
      </c>
      <c r="K155" s="2" t="s">
        <v>97</v>
      </c>
      <c r="L155" s="24" t="str">
        <f>TEXT(Table1[[#This Row],[Transaction date]],"mmm-yy")</f>
        <v>Oct-23</v>
      </c>
    </row>
    <row r="156" spans="1:12" x14ac:dyDescent="0.25">
      <c r="A156" s="1">
        <v>45215</v>
      </c>
      <c r="B156" t="s">
        <v>10</v>
      </c>
      <c r="C156" t="s">
        <v>8</v>
      </c>
      <c r="D156">
        <v>17490960</v>
      </c>
      <c r="E156" t="s">
        <v>32</v>
      </c>
      <c r="G156" s="2">
        <v>5</v>
      </c>
      <c r="H156" s="2">
        <f>Table1[[#This Row],[Credit amount]]-Table1[[#This Row],[Debit amount]]</f>
        <v>5</v>
      </c>
      <c r="I156" s="2">
        <f>I155+Table1[[#This Row],[Amount]]</f>
        <v>25798.139999999981</v>
      </c>
      <c r="J156" t="str">
        <f t="shared" si="2"/>
        <v>Income</v>
      </c>
      <c r="K156" s="2" t="s">
        <v>97</v>
      </c>
      <c r="L156" s="24" t="str">
        <f>TEXT(Table1[[#This Row],[Transaction date]],"mmm-yy")</f>
        <v>Oct-23</v>
      </c>
    </row>
    <row r="157" spans="1:12" x14ac:dyDescent="0.25">
      <c r="A157" s="1">
        <v>45215</v>
      </c>
      <c r="B157" t="s">
        <v>10</v>
      </c>
      <c r="C157" t="s">
        <v>8</v>
      </c>
      <c r="D157">
        <v>17490960</v>
      </c>
      <c r="E157" t="s">
        <v>23</v>
      </c>
      <c r="G157" s="2">
        <v>5</v>
      </c>
      <c r="H157" s="2">
        <f>Table1[[#This Row],[Credit amount]]-Table1[[#This Row],[Debit amount]]</f>
        <v>5</v>
      </c>
      <c r="I157" s="2">
        <f>I156+Table1[[#This Row],[Amount]]</f>
        <v>25803.139999999981</v>
      </c>
      <c r="J157" t="str">
        <f t="shared" si="2"/>
        <v>Income</v>
      </c>
      <c r="K157" s="2" t="s">
        <v>97</v>
      </c>
      <c r="L157" s="24" t="str">
        <f>TEXT(Table1[[#This Row],[Transaction date]],"mmm-yy")</f>
        <v>Oct-23</v>
      </c>
    </row>
    <row r="158" spans="1:12" x14ac:dyDescent="0.25">
      <c r="A158" s="1">
        <v>45215</v>
      </c>
      <c r="B158" t="s">
        <v>10</v>
      </c>
      <c r="C158" t="s">
        <v>8</v>
      </c>
      <c r="D158">
        <v>17490960</v>
      </c>
      <c r="E158" t="s">
        <v>26</v>
      </c>
      <c r="G158" s="2">
        <v>5</v>
      </c>
      <c r="H158" s="2">
        <f>Table1[[#This Row],[Credit amount]]-Table1[[#This Row],[Debit amount]]</f>
        <v>5</v>
      </c>
      <c r="I158" s="2">
        <f>I157+Table1[[#This Row],[Amount]]</f>
        <v>25808.139999999981</v>
      </c>
      <c r="J158" t="str">
        <f t="shared" si="2"/>
        <v>Income</v>
      </c>
      <c r="K158" s="2" t="s">
        <v>97</v>
      </c>
      <c r="L158" s="24" t="str">
        <f>TEXT(Table1[[#This Row],[Transaction date]],"mmm-yy")</f>
        <v>Oct-23</v>
      </c>
    </row>
    <row r="159" spans="1:12" x14ac:dyDescent="0.25">
      <c r="A159" s="1">
        <v>45215</v>
      </c>
      <c r="B159" t="s">
        <v>10</v>
      </c>
      <c r="C159" t="s">
        <v>8</v>
      </c>
      <c r="D159">
        <v>17490960</v>
      </c>
      <c r="E159" t="s">
        <v>28</v>
      </c>
      <c r="G159" s="2">
        <v>5</v>
      </c>
      <c r="H159" s="2">
        <f>Table1[[#This Row],[Credit amount]]-Table1[[#This Row],[Debit amount]]</f>
        <v>5</v>
      </c>
      <c r="I159" s="2">
        <f>I158+Table1[[#This Row],[Amount]]</f>
        <v>25813.139999999981</v>
      </c>
      <c r="J159" t="str">
        <f t="shared" si="2"/>
        <v>Income</v>
      </c>
      <c r="K159" s="2" t="s">
        <v>97</v>
      </c>
      <c r="L159" s="24" t="str">
        <f>TEXT(Table1[[#This Row],[Transaction date]],"mmm-yy")</f>
        <v>Oct-23</v>
      </c>
    </row>
    <row r="160" spans="1:12" x14ac:dyDescent="0.25">
      <c r="A160" s="1">
        <v>45215</v>
      </c>
      <c r="B160" t="s">
        <v>10</v>
      </c>
      <c r="C160" t="s">
        <v>8</v>
      </c>
      <c r="D160">
        <v>17490960</v>
      </c>
      <c r="E160" t="s">
        <v>35</v>
      </c>
      <c r="G160" s="2">
        <v>5</v>
      </c>
      <c r="H160" s="2">
        <f>Table1[[#This Row],[Credit amount]]-Table1[[#This Row],[Debit amount]]</f>
        <v>5</v>
      </c>
      <c r="I160" s="2">
        <f>I159+Table1[[#This Row],[Amount]]</f>
        <v>25818.139999999981</v>
      </c>
      <c r="J160" t="str">
        <f t="shared" si="2"/>
        <v>Income</v>
      </c>
      <c r="K160" s="2" t="s">
        <v>97</v>
      </c>
      <c r="L160" s="24" t="str">
        <f>TEXT(Table1[[#This Row],[Transaction date]],"mmm-yy")</f>
        <v>Oct-23</v>
      </c>
    </row>
    <row r="161" spans="1:12" x14ac:dyDescent="0.25">
      <c r="A161" s="1">
        <v>45215</v>
      </c>
      <c r="B161" t="s">
        <v>10</v>
      </c>
      <c r="C161" t="s">
        <v>8</v>
      </c>
      <c r="D161">
        <v>17490960</v>
      </c>
      <c r="E161" t="s">
        <v>34</v>
      </c>
      <c r="G161" s="2">
        <v>5</v>
      </c>
      <c r="H161" s="2">
        <f>Table1[[#This Row],[Credit amount]]-Table1[[#This Row],[Debit amount]]</f>
        <v>5</v>
      </c>
      <c r="I161" s="2">
        <f>I160+Table1[[#This Row],[Amount]]</f>
        <v>25823.139999999981</v>
      </c>
      <c r="J161" t="str">
        <f t="shared" si="2"/>
        <v>Income</v>
      </c>
      <c r="K161" s="2" t="s">
        <v>97</v>
      </c>
      <c r="L161" s="24" t="str">
        <f>TEXT(Table1[[#This Row],[Transaction date]],"mmm-yy")</f>
        <v>Oct-23</v>
      </c>
    </row>
    <row r="162" spans="1:12" x14ac:dyDescent="0.25">
      <c r="A162" s="1">
        <v>45216</v>
      </c>
      <c r="B162" t="s">
        <v>10</v>
      </c>
      <c r="C162" t="s">
        <v>8</v>
      </c>
      <c r="D162">
        <v>17490960</v>
      </c>
      <c r="E162" t="s">
        <v>25</v>
      </c>
      <c r="G162" s="2">
        <v>5</v>
      </c>
      <c r="H162" s="2">
        <f>Table1[[#This Row],[Credit amount]]-Table1[[#This Row],[Debit amount]]</f>
        <v>5</v>
      </c>
      <c r="I162" s="2">
        <f>I161+Table1[[#This Row],[Amount]]</f>
        <v>25828.139999999981</v>
      </c>
      <c r="J162" t="str">
        <f t="shared" si="2"/>
        <v>Income</v>
      </c>
      <c r="K162" s="2" t="s">
        <v>97</v>
      </c>
      <c r="L162" s="24" t="str">
        <f>TEXT(Table1[[#This Row],[Transaction date]],"mmm-yy")</f>
        <v>Oct-23</v>
      </c>
    </row>
    <row r="163" spans="1:12" x14ac:dyDescent="0.25">
      <c r="A163" s="1">
        <v>45217</v>
      </c>
      <c r="B163" t="s">
        <v>10</v>
      </c>
      <c r="C163" t="s">
        <v>8</v>
      </c>
      <c r="D163">
        <v>17490960</v>
      </c>
      <c r="E163" t="s">
        <v>22</v>
      </c>
      <c r="G163" s="2">
        <v>5</v>
      </c>
      <c r="H163" s="2">
        <f>Table1[[#This Row],[Credit amount]]-Table1[[#This Row],[Debit amount]]</f>
        <v>5</v>
      </c>
      <c r="I163" s="2">
        <f>I162+Table1[[#This Row],[Amount]]</f>
        <v>25833.139999999981</v>
      </c>
      <c r="J163" t="str">
        <f t="shared" si="2"/>
        <v>Income</v>
      </c>
      <c r="K163" s="2" t="s">
        <v>97</v>
      </c>
      <c r="L163" s="24" t="str">
        <f>TEXT(Table1[[#This Row],[Transaction date]],"mmm-yy")</f>
        <v>Oct-23</v>
      </c>
    </row>
    <row r="164" spans="1:12" x14ac:dyDescent="0.25">
      <c r="A164" s="1">
        <v>45217</v>
      </c>
      <c r="B164" t="s">
        <v>10</v>
      </c>
      <c r="C164" t="s">
        <v>8</v>
      </c>
      <c r="D164">
        <v>17490960</v>
      </c>
      <c r="E164" t="s">
        <v>24</v>
      </c>
      <c r="G164" s="2">
        <v>5</v>
      </c>
      <c r="H164" s="2">
        <f>Table1[[#This Row],[Credit amount]]-Table1[[#This Row],[Debit amount]]</f>
        <v>5</v>
      </c>
      <c r="I164" s="2">
        <f>I163+Table1[[#This Row],[Amount]]</f>
        <v>25838.139999999981</v>
      </c>
      <c r="J164" t="str">
        <f t="shared" si="2"/>
        <v>Income</v>
      </c>
      <c r="K164" s="2" t="s">
        <v>97</v>
      </c>
      <c r="L164" s="24" t="str">
        <f>TEXT(Table1[[#This Row],[Transaction date]],"mmm-yy")</f>
        <v>Oct-23</v>
      </c>
    </row>
    <row r="165" spans="1:12" x14ac:dyDescent="0.25">
      <c r="A165" s="1">
        <v>45217</v>
      </c>
      <c r="B165" t="s">
        <v>10</v>
      </c>
      <c r="C165" t="s">
        <v>8</v>
      </c>
      <c r="D165">
        <v>17490960</v>
      </c>
      <c r="E165" t="s">
        <v>27</v>
      </c>
      <c r="G165" s="2">
        <v>5</v>
      </c>
      <c r="H165" s="2">
        <f>Table1[[#This Row],[Credit amount]]-Table1[[#This Row],[Debit amount]]</f>
        <v>5</v>
      </c>
      <c r="I165" s="2">
        <f>I164+Table1[[#This Row],[Amount]]</f>
        <v>25843.139999999981</v>
      </c>
      <c r="J165" t="str">
        <f t="shared" si="2"/>
        <v>Income</v>
      </c>
      <c r="K165" s="2" t="s">
        <v>97</v>
      </c>
      <c r="L165" s="24" t="str">
        <f>TEXT(Table1[[#This Row],[Transaction date]],"mmm-yy")</f>
        <v>Oct-23</v>
      </c>
    </row>
    <row r="166" spans="1:12" x14ac:dyDescent="0.25">
      <c r="A166" s="1">
        <v>45217</v>
      </c>
      <c r="B166" t="s">
        <v>10</v>
      </c>
      <c r="C166" t="s">
        <v>8</v>
      </c>
      <c r="D166">
        <v>17490960</v>
      </c>
      <c r="E166" t="s">
        <v>29</v>
      </c>
      <c r="G166" s="2">
        <v>5</v>
      </c>
      <c r="H166" s="2">
        <f>Table1[[#This Row],[Credit amount]]-Table1[[#This Row],[Debit amount]]</f>
        <v>5</v>
      </c>
      <c r="I166" s="2">
        <f>I165+Table1[[#This Row],[Amount]]</f>
        <v>25848.139999999981</v>
      </c>
      <c r="J166" t="str">
        <f t="shared" si="2"/>
        <v>Income</v>
      </c>
      <c r="K166" s="2" t="s">
        <v>97</v>
      </c>
      <c r="L166" s="24" t="str">
        <f>TEXT(Table1[[#This Row],[Transaction date]],"mmm-yy")</f>
        <v>Oct-23</v>
      </c>
    </row>
    <row r="167" spans="1:12" x14ac:dyDescent="0.25">
      <c r="A167" s="1">
        <v>45218</v>
      </c>
      <c r="B167" t="s">
        <v>10</v>
      </c>
      <c r="C167" t="s">
        <v>8</v>
      </c>
      <c r="D167">
        <v>17490960</v>
      </c>
      <c r="E167" t="s">
        <v>18</v>
      </c>
      <c r="G167" s="2">
        <v>5</v>
      </c>
      <c r="H167" s="2">
        <f>Table1[[#This Row],[Credit amount]]-Table1[[#This Row],[Debit amount]]</f>
        <v>5</v>
      </c>
      <c r="I167" s="2">
        <f>I166+Table1[[#This Row],[Amount]]</f>
        <v>25853.139999999981</v>
      </c>
      <c r="J167" t="str">
        <f t="shared" si="2"/>
        <v>Income</v>
      </c>
      <c r="K167" s="2" t="s">
        <v>97</v>
      </c>
      <c r="L167" s="24" t="str">
        <f>TEXT(Table1[[#This Row],[Transaction date]],"mmm-yy")</f>
        <v>Oct-23</v>
      </c>
    </row>
    <row r="168" spans="1:12" x14ac:dyDescent="0.25">
      <c r="A168" s="1">
        <v>45218</v>
      </c>
      <c r="B168" t="s">
        <v>10</v>
      </c>
      <c r="C168" t="s">
        <v>8</v>
      </c>
      <c r="D168">
        <v>17490960</v>
      </c>
      <c r="E168" t="s">
        <v>19</v>
      </c>
      <c r="G168" s="2">
        <v>5</v>
      </c>
      <c r="H168" s="2">
        <f>Table1[[#This Row],[Credit amount]]-Table1[[#This Row],[Debit amount]]</f>
        <v>5</v>
      </c>
      <c r="I168" s="2">
        <f>I167+Table1[[#This Row],[Amount]]</f>
        <v>25858.139999999981</v>
      </c>
      <c r="J168" t="str">
        <f t="shared" si="2"/>
        <v>Income</v>
      </c>
      <c r="K168" s="2" t="s">
        <v>97</v>
      </c>
      <c r="L168" s="24" t="str">
        <f>TEXT(Table1[[#This Row],[Transaction date]],"mmm-yy")</f>
        <v>Oct-23</v>
      </c>
    </row>
    <row r="169" spans="1:12" x14ac:dyDescent="0.25">
      <c r="A169" s="1">
        <v>45218</v>
      </c>
      <c r="B169" t="s">
        <v>10</v>
      </c>
      <c r="C169" t="s">
        <v>8</v>
      </c>
      <c r="D169">
        <v>17490960</v>
      </c>
      <c r="E169" t="s">
        <v>20</v>
      </c>
      <c r="G169" s="2">
        <v>5</v>
      </c>
      <c r="H169" s="2">
        <f>Table1[[#This Row],[Credit amount]]-Table1[[#This Row],[Debit amount]]</f>
        <v>5</v>
      </c>
      <c r="I169" s="2">
        <f>I168+Table1[[#This Row],[Amount]]</f>
        <v>25863.139999999981</v>
      </c>
      <c r="J169" t="str">
        <f t="shared" si="2"/>
        <v>Income</v>
      </c>
      <c r="K169" s="2" t="s">
        <v>97</v>
      </c>
      <c r="L169" s="24" t="str">
        <f>TEXT(Table1[[#This Row],[Transaction date]],"mmm-yy")</f>
        <v>Oct-23</v>
      </c>
    </row>
    <row r="170" spans="1:12" x14ac:dyDescent="0.25">
      <c r="A170" s="1">
        <v>45219</v>
      </c>
      <c r="B170" t="s">
        <v>7</v>
      </c>
      <c r="C170" t="s">
        <v>8</v>
      </c>
      <c r="D170">
        <v>17490960</v>
      </c>
      <c r="E170" t="s">
        <v>9</v>
      </c>
      <c r="G170" s="2">
        <v>4.6900000000000004</v>
      </c>
      <c r="H170" s="2">
        <f>Table1[[#This Row],[Credit amount]]-Table1[[#This Row],[Debit amount]]</f>
        <v>4.6900000000000004</v>
      </c>
      <c r="I170" s="2">
        <f>I169+Table1[[#This Row],[Amount]]</f>
        <v>25867.82999999998</v>
      </c>
      <c r="J170" t="str">
        <f t="shared" si="2"/>
        <v>Income</v>
      </c>
      <c r="K170" s="2" t="s">
        <v>97</v>
      </c>
      <c r="L170" s="24" t="str">
        <f>TEXT(Table1[[#This Row],[Transaction date]],"mmm-yy")</f>
        <v>Oct-23</v>
      </c>
    </row>
    <row r="171" spans="1:12" x14ac:dyDescent="0.25">
      <c r="A171" s="1">
        <v>45219</v>
      </c>
      <c r="B171" t="s">
        <v>10</v>
      </c>
      <c r="C171" t="s">
        <v>8</v>
      </c>
      <c r="D171">
        <v>17490960</v>
      </c>
      <c r="E171" t="s">
        <v>12</v>
      </c>
      <c r="G171" s="2">
        <v>5</v>
      </c>
      <c r="H171" s="2">
        <f>Table1[[#This Row],[Credit amount]]-Table1[[#This Row],[Debit amount]]</f>
        <v>5</v>
      </c>
      <c r="I171" s="2">
        <f>I170+Table1[[#This Row],[Amount]]</f>
        <v>25872.82999999998</v>
      </c>
      <c r="J171" t="str">
        <f t="shared" si="2"/>
        <v>Income</v>
      </c>
      <c r="K171" s="2" t="s">
        <v>97</v>
      </c>
      <c r="L171" s="24" t="str">
        <f>TEXT(Table1[[#This Row],[Transaction date]],"mmm-yy")</f>
        <v>Oct-23</v>
      </c>
    </row>
    <row r="172" spans="1:12" x14ac:dyDescent="0.25">
      <c r="A172" s="1">
        <v>45219</v>
      </c>
      <c r="B172" t="s">
        <v>10</v>
      </c>
      <c r="C172" t="s">
        <v>8</v>
      </c>
      <c r="D172">
        <v>17490960</v>
      </c>
      <c r="E172" t="s">
        <v>13</v>
      </c>
      <c r="G172" s="2">
        <v>5</v>
      </c>
      <c r="H172" s="2">
        <f>Table1[[#This Row],[Credit amount]]-Table1[[#This Row],[Debit amount]]</f>
        <v>5</v>
      </c>
      <c r="I172" s="2">
        <f>I171+Table1[[#This Row],[Amount]]</f>
        <v>25877.82999999998</v>
      </c>
      <c r="J172" t="str">
        <f t="shared" si="2"/>
        <v>Income</v>
      </c>
      <c r="K172" s="2" t="s">
        <v>97</v>
      </c>
      <c r="L172" s="24" t="str">
        <f>TEXT(Table1[[#This Row],[Transaction date]],"mmm-yy")</f>
        <v>Oct-23</v>
      </c>
    </row>
    <row r="173" spans="1:12" x14ac:dyDescent="0.25">
      <c r="A173" s="1">
        <v>45219</v>
      </c>
      <c r="B173" t="s">
        <v>10</v>
      </c>
      <c r="C173" t="s">
        <v>8</v>
      </c>
      <c r="D173">
        <v>17490960</v>
      </c>
      <c r="E173" t="s">
        <v>15</v>
      </c>
      <c r="G173" s="2">
        <v>5</v>
      </c>
      <c r="H173" s="2">
        <f>Table1[[#This Row],[Credit amount]]-Table1[[#This Row],[Debit amount]]</f>
        <v>5</v>
      </c>
      <c r="I173" s="2">
        <f>I172+Table1[[#This Row],[Amount]]</f>
        <v>25882.82999999998</v>
      </c>
      <c r="J173" t="str">
        <f t="shared" si="2"/>
        <v>Income</v>
      </c>
      <c r="K173" s="2" t="s">
        <v>97</v>
      </c>
      <c r="L173" s="24" t="str">
        <f>TEXT(Table1[[#This Row],[Transaction date]],"mmm-yy")</f>
        <v>Oct-23</v>
      </c>
    </row>
    <row r="174" spans="1:12" x14ac:dyDescent="0.25">
      <c r="A174" s="1">
        <v>45219</v>
      </c>
      <c r="B174" t="s">
        <v>10</v>
      </c>
      <c r="C174" t="s">
        <v>8</v>
      </c>
      <c r="D174">
        <v>17490960</v>
      </c>
      <c r="E174" t="s">
        <v>16</v>
      </c>
      <c r="G174" s="2">
        <v>5</v>
      </c>
      <c r="H174" s="2">
        <f>Table1[[#This Row],[Credit amount]]-Table1[[#This Row],[Debit amount]]</f>
        <v>5</v>
      </c>
      <c r="I174" s="2">
        <f>I173+Table1[[#This Row],[Amount]]</f>
        <v>25887.82999999998</v>
      </c>
      <c r="J174" t="str">
        <f t="shared" si="2"/>
        <v>Income</v>
      </c>
      <c r="K174" s="2" t="s">
        <v>97</v>
      </c>
      <c r="L174" s="24" t="str">
        <f>TEXT(Table1[[#This Row],[Transaction date]],"mmm-yy")</f>
        <v>Oct-23</v>
      </c>
    </row>
    <row r="175" spans="1:12" x14ac:dyDescent="0.25">
      <c r="A175" s="1">
        <v>45219</v>
      </c>
      <c r="B175" t="s">
        <v>10</v>
      </c>
      <c r="C175" t="s">
        <v>8</v>
      </c>
      <c r="D175">
        <v>17490960</v>
      </c>
      <c r="E175" t="s">
        <v>14</v>
      </c>
      <c r="G175" s="2">
        <v>5</v>
      </c>
      <c r="H175" s="2">
        <f>Table1[[#This Row],[Credit amount]]-Table1[[#This Row],[Debit amount]]</f>
        <v>5</v>
      </c>
      <c r="I175" s="2">
        <f>I174+Table1[[#This Row],[Amount]]</f>
        <v>25892.82999999998</v>
      </c>
      <c r="J175" t="str">
        <f t="shared" si="2"/>
        <v>Income</v>
      </c>
      <c r="K175" s="2" t="s">
        <v>97</v>
      </c>
      <c r="L175" s="24" t="str">
        <f>TEXT(Table1[[#This Row],[Transaction date]],"mmm-yy")</f>
        <v>Oct-23</v>
      </c>
    </row>
    <row r="176" spans="1:12" x14ac:dyDescent="0.25">
      <c r="A176" s="1">
        <v>45219</v>
      </c>
      <c r="B176" t="s">
        <v>10</v>
      </c>
      <c r="C176" t="s">
        <v>8</v>
      </c>
      <c r="D176">
        <v>17490960</v>
      </c>
      <c r="E176" t="s">
        <v>17</v>
      </c>
      <c r="G176" s="2">
        <v>5</v>
      </c>
      <c r="H176" s="2">
        <f>Table1[[#This Row],[Credit amount]]-Table1[[#This Row],[Debit amount]]</f>
        <v>5</v>
      </c>
      <c r="I176" s="2">
        <f>I175+Table1[[#This Row],[Amount]]</f>
        <v>25897.82999999998</v>
      </c>
      <c r="J176" t="str">
        <f t="shared" si="2"/>
        <v>Income</v>
      </c>
      <c r="K176" s="2" t="s">
        <v>97</v>
      </c>
      <c r="L176" s="24" t="str">
        <f>TEXT(Table1[[#This Row],[Transaction date]],"mmm-yy")</f>
        <v>Oct-23</v>
      </c>
    </row>
    <row r="177" spans="1:12" x14ac:dyDescent="0.25">
      <c r="A177" s="1">
        <v>45222</v>
      </c>
      <c r="B177" t="s">
        <v>10</v>
      </c>
      <c r="C177" t="s">
        <v>8</v>
      </c>
      <c r="D177">
        <v>17490960</v>
      </c>
      <c r="E177" t="s">
        <v>11</v>
      </c>
      <c r="G177" s="2">
        <v>5</v>
      </c>
      <c r="H177" s="2">
        <f>Table1[[#This Row],[Credit amount]]-Table1[[#This Row],[Debit amount]]</f>
        <v>5</v>
      </c>
      <c r="I177" s="2">
        <f>I176+Table1[[#This Row],[Amount]]</f>
        <v>25902.82999999998</v>
      </c>
      <c r="J177" t="str">
        <f t="shared" si="2"/>
        <v>Income</v>
      </c>
      <c r="K177" s="2" t="s">
        <v>97</v>
      </c>
      <c r="L177" s="24" t="str">
        <f>TEXT(Table1[[#This Row],[Transaction date]],"mmm-yy")</f>
        <v>Oct-23</v>
      </c>
    </row>
    <row r="178" spans="1:12" x14ac:dyDescent="0.25">
      <c r="A178" s="1">
        <v>45223</v>
      </c>
      <c r="B178" t="s">
        <v>7</v>
      </c>
      <c r="C178" t="s">
        <v>8</v>
      </c>
      <c r="D178">
        <v>17490960</v>
      </c>
      <c r="E178" t="s">
        <v>9</v>
      </c>
      <c r="G178" s="2">
        <v>4.6900000000000004</v>
      </c>
      <c r="H178" s="2">
        <f>Table1[[#This Row],[Credit amount]]-Table1[[#This Row],[Debit amount]]</f>
        <v>4.6900000000000004</v>
      </c>
      <c r="I178" s="2">
        <f>I177+Table1[[#This Row],[Amount]]</f>
        <v>25907.519999999979</v>
      </c>
      <c r="J178" t="str">
        <f t="shared" si="2"/>
        <v>Income</v>
      </c>
      <c r="K178" s="2" t="s">
        <v>97</v>
      </c>
      <c r="L178" s="24" t="str">
        <f>TEXT(Table1[[#This Row],[Transaction date]],"mmm-yy")</f>
        <v>Oct-23</v>
      </c>
    </row>
    <row r="179" spans="1:12" x14ac:dyDescent="0.25">
      <c r="A179" s="1">
        <v>45225</v>
      </c>
      <c r="B179" t="s">
        <v>36</v>
      </c>
      <c r="C179" t="s">
        <v>8</v>
      </c>
      <c r="D179">
        <v>17490960</v>
      </c>
      <c r="E179" t="s">
        <v>72</v>
      </c>
      <c r="F179" s="2">
        <v>73.5</v>
      </c>
      <c r="H179" s="2">
        <f>Table1[[#This Row],[Credit amount]]-Table1[[#This Row],[Debit amount]]</f>
        <v>-73.5</v>
      </c>
      <c r="I179" s="2">
        <f>I178+Table1[[#This Row],[Amount]]</f>
        <v>25834.019999999979</v>
      </c>
      <c r="J179" t="str">
        <f t="shared" si="2"/>
        <v>Expenditure</v>
      </c>
      <c r="K179" s="2" t="s">
        <v>97</v>
      </c>
      <c r="L179" s="24" t="str">
        <f>TEXT(Table1[[#This Row],[Transaction date]],"mmm-yy")</f>
        <v>Oct-23</v>
      </c>
    </row>
    <row r="180" spans="1:12" x14ac:dyDescent="0.25">
      <c r="A180" s="1">
        <v>45225</v>
      </c>
      <c r="B180" t="s">
        <v>36</v>
      </c>
      <c r="C180" t="s">
        <v>8</v>
      </c>
      <c r="D180">
        <v>17490960</v>
      </c>
      <c r="E180" t="s">
        <v>73</v>
      </c>
      <c r="F180" s="2">
        <v>36.75</v>
      </c>
      <c r="H180" s="2">
        <f>Table1[[#This Row],[Credit amount]]-Table1[[#This Row],[Debit amount]]</f>
        <v>-36.75</v>
      </c>
      <c r="I180" s="2">
        <f>I179+Table1[[#This Row],[Amount]]</f>
        <v>25797.269999999979</v>
      </c>
      <c r="J180" t="str">
        <f t="shared" si="2"/>
        <v>Expenditure</v>
      </c>
      <c r="K180" s="2" t="s">
        <v>97</v>
      </c>
      <c r="L180" s="24" t="str">
        <f>TEXT(Table1[[#This Row],[Transaction date]],"mmm-yy")</f>
        <v>Oct-23</v>
      </c>
    </row>
    <row r="181" spans="1:12" x14ac:dyDescent="0.25">
      <c r="A181" s="1">
        <v>45225</v>
      </c>
      <c r="B181" t="s">
        <v>7</v>
      </c>
      <c r="C181" t="s">
        <v>8</v>
      </c>
      <c r="D181">
        <v>17490960</v>
      </c>
      <c r="E181" t="s">
        <v>9</v>
      </c>
      <c r="G181" s="2">
        <v>9.6</v>
      </c>
      <c r="H181" s="2">
        <f>Table1[[#This Row],[Credit amount]]-Table1[[#This Row],[Debit amount]]</f>
        <v>9.6</v>
      </c>
      <c r="I181" s="2">
        <f>I180+Table1[[#This Row],[Amount]]</f>
        <v>25806.869999999977</v>
      </c>
      <c r="J181" t="str">
        <f t="shared" si="2"/>
        <v>Income</v>
      </c>
      <c r="K181" s="2" t="s">
        <v>97</v>
      </c>
      <c r="L181" s="24" t="str">
        <f>TEXT(Table1[[#This Row],[Transaction date]],"mmm-yy")</f>
        <v>Oct-23</v>
      </c>
    </row>
    <row r="182" spans="1:12" x14ac:dyDescent="0.25">
      <c r="A182" s="1">
        <v>45226</v>
      </c>
      <c r="B182" t="s">
        <v>7</v>
      </c>
      <c r="C182" t="s">
        <v>8</v>
      </c>
      <c r="D182">
        <v>17490960</v>
      </c>
      <c r="E182" t="s">
        <v>9</v>
      </c>
      <c r="G182" s="2">
        <v>4.6900000000000004</v>
      </c>
      <c r="H182" s="2">
        <f>Table1[[#This Row],[Credit amount]]-Table1[[#This Row],[Debit amount]]</f>
        <v>4.6900000000000004</v>
      </c>
      <c r="I182" s="2">
        <f>I181+Table1[[#This Row],[Amount]]</f>
        <v>25811.559999999976</v>
      </c>
      <c r="J182" t="str">
        <f t="shared" si="2"/>
        <v>Income</v>
      </c>
      <c r="K182" s="2" t="s">
        <v>97</v>
      </c>
      <c r="L182" s="24" t="str">
        <f>TEXT(Table1[[#This Row],[Transaction date]],"mmm-yy")</f>
        <v>Oct-23</v>
      </c>
    </row>
    <row r="183" spans="1:12" x14ac:dyDescent="0.25">
      <c r="A183" s="1">
        <v>45231</v>
      </c>
      <c r="B183" t="s">
        <v>7</v>
      </c>
      <c r="C183" t="s">
        <v>8</v>
      </c>
      <c r="D183">
        <v>17490960</v>
      </c>
      <c r="E183" t="s">
        <v>60</v>
      </c>
      <c r="G183" s="2">
        <v>5</v>
      </c>
      <c r="H183" s="2">
        <f>Table1[[#This Row],[Credit amount]]-Table1[[#This Row],[Debit amount]]</f>
        <v>5</v>
      </c>
      <c r="I183" s="2">
        <f>I182+Table1[[#This Row],[Amount]]</f>
        <v>25816.559999999976</v>
      </c>
      <c r="J183" t="str">
        <f t="shared" si="2"/>
        <v>Income</v>
      </c>
      <c r="K183" s="2" t="s">
        <v>97</v>
      </c>
      <c r="L183" s="24" t="str">
        <f>TEXT(Table1[[#This Row],[Transaction date]],"mmm-yy")</f>
        <v>Nov-23</v>
      </c>
    </row>
    <row r="184" spans="1:12" x14ac:dyDescent="0.25">
      <c r="A184" s="1">
        <v>45231</v>
      </c>
      <c r="B184" t="s">
        <v>10</v>
      </c>
      <c r="C184" t="s">
        <v>8</v>
      </c>
      <c r="D184">
        <v>17490960</v>
      </c>
      <c r="E184" t="s">
        <v>46</v>
      </c>
      <c r="G184" s="2">
        <v>5</v>
      </c>
      <c r="H184" s="2">
        <f>Table1[[#This Row],[Credit amount]]-Table1[[#This Row],[Debit amount]]</f>
        <v>5</v>
      </c>
      <c r="I184" s="2">
        <f>I183+Table1[[#This Row],[Amount]]</f>
        <v>25821.559999999976</v>
      </c>
      <c r="J184" t="str">
        <f t="shared" si="2"/>
        <v>Income</v>
      </c>
      <c r="K184" s="2" t="s">
        <v>97</v>
      </c>
      <c r="L184" s="24" t="str">
        <f>TEXT(Table1[[#This Row],[Transaction date]],"mmm-yy")</f>
        <v>Nov-23</v>
      </c>
    </row>
    <row r="185" spans="1:12" x14ac:dyDescent="0.25">
      <c r="A185" s="1">
        <v>45231</v>
      </c>
      <c r="B185" t="s">
        <v>10</v>
      </c>
      <c r="C185" t="s">
        <v>8</v>
      </c>
      <c r="D185">
        <v>17490960</v>
      </c>
      <c r="E185" t="s">
        <v>47</v>
      </c>
      <c r="G185" s="2">
        <v>5</v>
      </c>
      <c r="H185" s="2">
        <f>Table1[[#This Row],[Credit amount]]-Table1[[#This Row],[Debit amount]]</f>
        <v>5</v>
      </c>
      <c r="I185" s="2">
        <f>I184+Table1[[#This Row],[Amount]]</f>
        <v>25826.559999999976</v>
      </c>
      <c r="J185" t="str">
        <f t="shared" si="2"/>
        <v>Income</v>
      </c>
      <c r="K185" s="2" t="s">
        <v>97</v>
      </c>
      <c r="L185" s="24" t="str">
        <f>TEXT(Table1[[#This Row],[Transaction date]],"mmm-yy")</f>
        <v>Nov-23</v>
      </c>
    </row>
    <row r="186" spans="1:12" x14ac:dyDescent="0.25">
      <c r="A186" s="1">
        <v>45231</v>
      </c>
      <c r="B186" t="s">
        <v>10</v>
      </c>
      <c r="C186" t="s">
        <v>8</v>
      </c>
      <c r="D186">
        <v>17490960</v>
      </c>
      <c r="E186" t="s">
        <v>48</v>
      </c>
      <c r="G186" s="2">
        <v>5</v>
      </c>
      <c r="H186" s="2">
        <f>Table1[[#This Row],[Credit amount]]-Table1[[#This Row],[Debit amount]]</f>
        <v>5</v>
      </c>
      <c r="I186" s="2">
        <f>I185+Table1[[#This Row],[Amount]]</f>
        <v>25831.559999999976</v>
      </c>
      <c r="J186" t="str">
        <f t="shared" si="2"/>
        <v>Income</v>
      </c>
      <c r="K186" s="2" t="s">
        <v>97</v>
      </c>
      <c r="L186" s="24" t="str">
        <f>TEXT(Table1[[#This Row],[Transaction date]],"mmm-yy")</f>
        <v>Nov-23</v>
      </c>
    </row>
    <row r="187" spans="1:12" x14ac:dyDescent="0.25">
      <c r="A187" s="1">
        <v>45231</v>
      </c>
      <c r="B187" t="s">
        <v>10</v>
      </c>
      <c r="C187" t="s">
        <v>8</v>
      </c>
      <c r="D187">
        <v>17490960</v>
      </c>
      <c r="E187" t="s">
        <v>49</v>
      </c>
      <c r="G187" s="2">
        <v>5</v>
      </c>
      <c r="H187" s="2">
        <f>Table1[[#This Row],[Credit amount]]-Table1[[#This Row],[Debit amount]]</f>
        <v>5</v>
      </c>
      <c r="I187" s="2">
        <f>I186+Table1[[#This Row],[Amount]]</f>
        <v>25836.559999999976</v>
      </c>
      <c r="J187" t="str">
        <f t="shared" si="2"/>
        <v>Income</v>
      </c>
      <c r="K187" s="2" t="s">
        <v>97</v>
      </c>
      <c r="L187" s="24" t="str">
        <f>TEXT(Table1[[#This Row],[Transaction date]],"mmm-yy")</f>
        <v>Nov-23</v>
      </c>
    </row>
    <row r="188" spans="1:12" x14ac:dyDescent="0.25">
      <c r="A188" s="1">
        <v>45231</v>
      </c>
      <c r="B188" t="s">
        <v>10</v>
      </c>
      <c r="C188" t="s">
        <v>8</v>
      </c>
      <c r="D188">
        <v>17490960</v>
      </c>
      <c r="E188" t="s">
        <v>50</v>
      </c>
      <c r="G188" s="2">
        <v>5</v>
      </c>
      <c r="H188" s="2">
        <f>Table1[[#This Row],[Credit amount]]-Table1[[#This Row],[Debit amount]]</f>
        <v>5</v>
      </c>
      <c r="I188" s="2">
        <f>I187+Table1[[#This Row],[Amount]]</f>
        <v>25841.559999999976</v>
      </c>
      <c r="J188" t="str">
        <f t="shared" si="2"/>
        <v>Income</v>
      </c>
      <c r="K188" s="2" t="s">
        <v>97</v>
      </c>
      <c r="L188" s="24" t="str">
        <f>TEXT(Table1[[#This Row],[Transaction date]],"mmm-yy")</f>
        <v>Nov-23</v>
      </c>
    </row>
    <row r="189" spans="1:12" x14ac:dyDescent="0.25">
      <c r="A189" s="1">
        <v>45232</v>
      </c>
      <c r="B189" t="s">
        <v>36</v>
      </c>
      <c r="C189" t="s">
        <v>8</v>
      </c>
      <c r="D189">
        <v>17490960</v>
      </c>
      <c r="E189" t="s">
        <v>71</v>
      </c>
      <c r="F189" s="2">
        <v>36.75</v>
      </c>
      <c r="H189" s="2">
        <f>Table1[[#This Row],[Credit amount]]-Table1[[#This Row],[Debit amount]]</f>
        <v>-36.75</v>
      </c>
      <c r="I189" s="2">
        <f>I188+Table1[[#This Row],[Amount]]</f>
        <v>25804.809999999976</v>
      </c>
      <c r="J189" t="str">
        <f t="shared" si="2"/>
        <v>Expenditure</v>
      </c>
      <c r="K189" s="2" t="s">
        <v>97</v>
      </c>
      <c r="L189" s="24" t="str">
        <f>TEXT(Table1[[#This Row],[Transaction date]],"mmm-yy")</f>
        <v>Nov-23</v>
      </c>
    </row>
    <row r="190" spans="1:12" x14ac:dyDescent="0.25">
      <c r="A190" s="1">
        <v>45232</v>
      </c>
      <c r="B190" t="s">
        <v>7</v>
      </c>
      <c r="C190" t="s">
        <v>8</v>
      </c>
      <c r="D190">
        <v>17490960</v>
      </c>
      <c r="E190" t="s">
        <v>9</v>
      </c>
      <c r="G190" s="2">
        <v>4.6900000000000004</v>
      </c>
      <c r="H190" s="2">
        <f>Table1[[#This Row],[Credit amount]]-Table1[[#This Row],[Debit amount]]</f>
        <v>4.6900000000000004</v>
      </c>
      <c r="I190" s="2">
        <f>I189+Table1[[#This Row],[Amount]]</f>
        <v>25809.499999999975</v>
      </c>
      <c r="J190" t="str">
        <f t="shared" si="2"/>
        <v>Income</v>
      </c>
      <c r="K190" s="2" t="s">
        <v>97</v>
      </c>
      <c r="L190" s="24" t="str">
        <f>TEXT(Table1[[#This Row],[Transaction date]],"mmm-yy")</f>
        <v>Nov-23</v>
      </c>
    </row>
    <row r="191" spans="1:12" x14ac:dyDescent="0.25">
      <c r="A191" s="1">
        <v>45235</v>
      </c>
      <c r="B191" t="s">
        <v>7</v>
      </c>
      <c r="C191" t="s">
        <v>8</v>
      </c>
      <c r="D191">
        <v>17490960</v>
      </c>
      <c r="E191" t="s">
        <v>44</v>
      </c>
      <c r="G191" s="2">
        <v>5</v>
      </c>
      <c r="H191" s="2">
        <f>Table1[[#This Row],[Credit amount]]-Table1[[#This Row],[Debit amount]]</f>
        <v>5</v>
      </c>
      <c r="I191" s="2">
        <f>I190+Table1[[#This Row],[Amount]]</f>
        <v>25814.499999999975</v>
      </c>
      <c r="J191" t="str">
        <f t="shared" si="2"/>
        <v>Income</v>
      </c>
      <c r="K191" s="2" t="s">
        <v>97</v>
      </c>
      <c r="L191" s="24" t="str">
        <f>TEXT(Table1[[#This Row],[Transaction date]],"mmm-yy")</f>
        <v>Nov-23</v>
      </c>
    </row>
    <row r="192" spans="1:12" x14ac:dyDescent="0.25">
      <c r="A192" s="1">
        <v>45236</v>
      </c>
      <c r="B192" t="s">
        <v>10</v>
      </c>
      <c r="C192" t="s">
        <v>8</v>
      </c>
      <c r="D192">
        <v>17490960</v>
      </c>
      <c r="E192" t="s">
        <v>45</v>
      </c>
      <c r="G192" s="2">
        <v>5</v>
      </c>
      <c r="H192" s="2">
        <f>Table1[[#This Row],[Credit amount]]-Table1[[#This Row],[Debit amount]]</f>
        <v>5</v>
      </c>
      <c r="I192" s="2">
        <f>I191+Table1[[#This Row],[Amount]]</f>
        <v>25819.499999999975</v>
      </c>
      <c r="J192" t="str">
        <f t="shared" si="2"/>
        <v>Income</v>
      </c>
      <c r="K192" s="2" t="s">
        <v>97</v>
      </c>
      <c r="L192" s="24" t="str">
        <f>TEXT(Table1[[#This Row],[Transaction date]],"mmm-yy")</f>
        <v>Nov-23</v>
      </c>
    </row>
    <row r="193" spans="1:12" x14ac:dyDescent="0.25">
      <c r="A193" s="1">
        <v>45240</v>
      </c>
      <c r="B193" t="s">
        <v>10</v>
      </c>
      <c r="C193" t="s">
        <v>8</v>
      </c>
      <c r="D193">
        <v>17490960</v>
      </c>
      <c r="E193" t="s">
        <v>43</v>
      </c>
      <c r="G193" s="2">
        <v>5</v>
      </c>
      <c r="H193" s="2">
        <f>Table1[[#This Row],[Credit amount]]-Table1[[#This Row],[Debit amount]]</f>
        <v>5</v>
      </c>
      <c r="I193" s="2">
        <f>I192+Table1[[#This Row],[Amount]]</f>
        <v>25824.499999999975</v>
      </c>
      <c r="J193" t="str">
        <f t="shared" si="2"/>
        <v>Income</v>
      </c>
      <c r="K193" s="2" t="s">
        <v>97</v>
      </c>
      <c r="L193" s="24" t="str">
        <f>TEXT(Table1[[#This Row],[Transaction date]],"mmm-yy")</f>
        <v>Nov-23</v>
      </c>
    </row>
    <row r="194" spans="1:12" x14ac:dyDescent="0.25">
      <c r="A194" s="1">
        <v>45243</v>
      </c>
      <c r="B194" t="s">
        <v>7</v>
      </c>
      <c r="C194" t="s">
        <v>8</v>
      </c>
      <c r="D194">
        <v>17490960</v>
      </c>
      <c r="E194" t="s">
        <v>9</v>
      </c>
      <c r="G194" s="2">
        <v>4.6900000000000004</v>
      </c>
      <c r="H194" s="2">
        <f>Table1[[#This Row],[Credit amount]]-Table1[[#This Row],[Debit amount]]</f>
        <v>4.6900000000000004</v>
      </c>
      <c r="I194" s="2">
        <f>I193+Table1[[#This Row],[Amount]]</f>
        <v>25829.189999999973</v>
      </c>
      <c r="J194" t="str">
        <f t="shared" si="2"/>
        <v>Income</v>
      </c>
      <c r="K194" s="2" t="s">
        <v>97</v>
      </c>
      <c r="L194" s="24" t="str">
        <f>TEXT(Table1[[#This Row],[Transaction date]],"mmm-yy")</f>
        <v>Nov-23</v>
      </c>
    </row>
    <row r="195" spans="1:12" x14ac:dyDescent="0.25">
      <c r="A195" s="1">
        <v>45243</v>
      </c>
      <c r="B195" t="s">
        <v>7</v>
      </c>
      <c r="C195" t="s">
        <v>8</v>
      </c>
      <c r="D195">
        <v>17490960</v>
      </c>
      <c r="E195" t="s">
        <v>9</v>
      </c>
      <c r="G195" s="2">
        <v>19.2</v>
      </c>
      <c r="H195" s="2">
        <f>Table1[[#This Row],[Credit amount]]-Table1[[#This Row],[Debit amount]]</f>
        <v>19.2</v>
      </c>
      <c r="I195" s="2">
        <f>I194+Table1[[#This Row],[Amount]]</f>
        <v>25848.389999999974</v>
      </c>
      <c r="J195" t="str">
        <f t="shared" si="2"/>
        <v>Income</v>
      </c>
      <c r="K195" s="2" t="s">
        <v>97</v>
      </c>
      <c r="L195" s="24" t="str">
        <f>TEXT(Table1[[#This Row],[Transaction date]],"mmm-yy")</f>
        <v>Nov-23</v>
      </c>
    </row>
    <row r="196" spans="1:12" x14ac:dyDescent="0.25">
      <c r="A196" s="1">
        <v>45243</v>
      </c>
      <c r="B196" t="s">
        <v>10</v>
      </c>
      <c r="C196" t="s">
        <v>8</v>
      </c>
      <c r="D196">
        <v>17490960</v>
      </c>
      <c r="E196" t="s">
        <v>40</v>
      </c>
      <c r="G196" s="2">
        <v>5</v>
      </c>
      <c r="H196" s="2">
        <f>Table1[[#This Row],[Credit amount]]-Table1[[#This Row],[Debit amount]]</f>
        <v>5</v>
      </c>
      <c r="I196" s="2">
        <f>I195+Table1[[#This Row],[Amount]]</f>
        <v>25853.389999999974</v>
      </c>
      <c r="J196" t="str">
        <f t="shared" ref="J196:J259" si="3">IF(F196="","Income","Expenditure")</f>
        <v>Income</v>
      </c>
      <c r="K196" s="2" t="s">
        <v>97</v>
      </c>
      <c r="L196" s="24" t="str">
        <f>TEXT(Table1[[#This Row],[Transaction date]],"mmm-yy")</f>
        <v>Nov-23</v>
      </c>
    </row>
    <row r="197" spans="1:12" x14ac:dyDescent="0.25">
      <c r="A197" s="1">
        <v>45243</v>
      </c>
      <c r="B197" t="s">
        <v>10</v>
      </c>
      <c r="C197" t="s">
        <v>8</v>
      </c>
      <c r="D197">
        <v>17490960</v>
      </c>
      <c r="E197" t="s">
        <v>42</v>
      </c>
      <c r="G197" s="2">
        <v>5</v>
      </c>
      <c r="H197" s="2">
        <f>Table1[[#This Row],[Credit amount]]-Table1[[#This Row],[Debit amount]]</f>
        <v>5</v>
      </c>
      <c r="I197" s="2">
        <f>I196+Table1[[#This Row],[Amount]]</f>
        <v>25858.389999999974</v>
      </c>
      <c r="J197" t="str">
        <f t="shared" si="3"/>
        <v>Income</v>
      </c>
      <c r="K197" s="2" t="s">
        <v>97</v>
      </c>
      <c r="L197" s="24" t="str">
        <f>TEXT(Table1[[#This Row],[Transaction date]],"mmm-yy")</f>
        <v>Nov-23</v>
      </c>
    </row>
    <row r="198" spans="1:12" x14ac:dyDescent="0.25">
      <c r="A198" s="1">
        <v>45243</v>
      </c>
      <c r="B198" t="s">
        <v>10</v>
      </c>
      <c r="C198" t="s">
        <v>8</v>
      </c>
      <c r="D198">
        <v>17490960</v>
      </c>
      <c r="E198" t="s">
        <v>41</v>
      </c>
      <c r="G198" s="2">
        <v>5</v>
      </c>
      <c r="H198" s="2">
        <f>Table1[[#This Row],[Credit amount]]-Table1[[#This Row],[Debit amount]]</f>
        <v>5</v>
      </c>
      <c r="I198" s="2">
        <f>I197+Table1[[#This Row],[Amount]]</f>
        <v>25863.389999999974</v>
      </c>
      <c r="J198" t="str">
        <f t="shared" si="3"/>
        <v>Income</v>
      </c>
      <c r="K198" s="2" t="s">
        <v>97</v>
      </c>
      <c r="L198" s="24" t="str">
        <f>TEXT(Table1[[#This Row],[Transaction date]],"mmm-yy")</f>
        <v>Nov-23</v>
      </c>
    </row>
    <row r="199" spans="1:12" x14ac:dyDescent="0.25">
      <c r="A199" s="1">
        <v>45245</v>
      </c>
      <c r="B199" t="s">
        <v>10</v>
      </c>
      <c r="C199" t="s">
        <v>8</v>
      </c>
      <c r="D199">
        <v>17490960</v>
      </c>
      <c r="E199" t="s">
        <v>30</v>
      </c>
      <c r="G199" s="2">
        <v>5</v>
      </c>
      <c r="H199" s="2">
        <f>Table1[[#This Row],[Credit amount]]-Table1[[#This Row],[Debit amount]]</f>
        <v>5</v>
      </c>
      <c r="I199" s="2">
        <f>I198+Table1[[#This Row],[Amount]]</f>
        <v>25868.389999999974</v>
      </c>
      <c r="J199" t="str">
        <f t="shared" si="3"/>
        <v>Income</v>
      </c>
      <c r="K199" s="2" t="s">
        <v>97</v>
      </c>
      <c r="L199" s="24" t="str">
        <f>TEXT(Table1[[#This Row],[Transaction date]],"mmm-yy")</f>
        <v>Nov-23</v>
      </c>
    </row>
    <row r="200" spans="1:12" x14ac:dyDescent="0.25">
      <c r="A200" s="1">
        <v>45245</v>
      </c>
      <c r="B200" t="s">
        <v>10</v>
      </c>
      <c r="C200" t="s">
        <v>8</v>
      </c>
      <c r="D200">
        <v>17490960</v>
      </c>
      <c r="E200" t="s">
        <v>31</v>
      </c>
      <c r="G200" s="2">
        <v>5</v>
      </c>
      <c r="H200" s="2">
        <f>Table1[[#This Row],[Credit amount]]-Table1[[#This Row],[Debit amount]]</f>
        <v>5</v>
      </c>
      <c r="I200" s="2">
        <f>I199+Table1[[#This Row],[Amount]]</f>
        <v>25873.389999999974</v>
      </c>
      <c r="J200" t="str">
        <f t="shared" si="3"/>
        <v>Income</v>
      </c>
      <c r="K200" s="2" t="s">
        <v>97</v>
      </c>
      <c r="L200" s="24" t="str">
        <f>TEXT(Table1[[#This Row],[Transaction date]],"mmm-yy")</f>
        <v>Nov-23</v>
      </c>
    </row>
    <row r="201" spans="1:12" x14ac:dyDescent="0.25">
      <c r="A201" s="1">
        <v>45245</v>
      </c>
      <c r="B201" t="s">
        <v>10</v>
      </c>
      <c r="C201" t="s">
        <v>8</v>
      </c>
      <c r="D201">
        <v>17490960</v>
      </c>
      <c r="E201" t="s">
        <v>32</v>
      </c>
      <c r="G201" s="2">
        <v>5</v>
      </c>
      <c r="H201" s="2">
        <f>Table1[[#This Row],[Credit amount]]-Table1[[#This Row],[Debit amount]]</f>
        <v>5</v>
      </c>
      <c r="I201" s="2">
        <f>I200+Table1[[#This Row],[Amount]]</f>
        <v>25878.389999999974</v>
      </c>
      <c r="J201" t="str">
        <f t="shared" si="3"/>
        <v>Income</v>
      </c>
      <c r="K201" s="2" t="s">
        <v>97</v>
      </c>
      <c r="L201" s="24" t="str">
        <f>TEXT(Table1[[#This Row],[Transaction date]],"mmm-yy")</f>
        <v>Nov-23</v>
      </c>
    </row>
    <row r="202" spans="1:12" x14ac:dyDescent="0.25">
      <c r="A202" s="1">
        <v>45245</v>
      </c>
      <c r="B202" t="s">
        <v>10</v>
      </c>
      <c r="C202" t="s">
        <v>8</v>
      </c>
      <c r="D202">
        <v>17490960</v>
      </c>
      <c r="E202" t="s">
        <v>33</v>
      </c>
      <c r="G202" s="2">
        <v>5</v>
      </c>
      <c r="H202" s="2">
        <f>Table1[[#This Row],[Credit amount]]-Table1[[#This Row],[Debit amount]]</f>
        <v>5</v>
      </c>
      <c r="I202" s="2">
        <f>I201+Table1[[#This Row],[Amount]]</f>
        <v>25883.389999999974</v>
      </c>
      <c r="J202" t="str">
        <f t="shared" si="3"/>
        <v>Income</v>
      </c>
      <c r="K202" s="2" t="s">
        <v>97</v>
      </c>
      <c r="L202" s="24" t="str">
        <f>TEXT(Table1[[#This Row],[Transaction date]],"mmm-yy")</f>
        <v>Nov-23</v>
      </c>
    </row>
    <row r="203" spans="1:12" x14ac:dyDescent="0.25">
      <c r="A203" s="1">
        <v>45245</v>
      </c>
      <c r="B203" t="s">
        <v>10</v>
      </c>
      <c r="C203" t="s">
        <v>8</v>
      </c>
      <c r="D203">
        <v>17490960</v>
      </c>
      <c r="E203" t="s">
        <v>34</v>
      </c>
      <c r="G203" s="2">
        <v>5</v>
      </c>
      <c r="H203" s="2">
        <f>Table1[[#This Row],[Credit amount]]-Table1[[#This Row],[Debit amount]]</f>
        <v>5</v>
      </c>
      <c r="I203" s="2">
        <f>I202+Table1[[#This Row],[Amount]]</f>
        <v>25888.389999999974</v>
      </c>
      <c r="J203" t="str">
        <f t="shared" si="3"/>
        <v>Income</v>
      </c>
      <c r="K203" s="2" t="s">
        <v>97</v>
      </c>
      <c r="L203" s="24" t="str">
        <f>TEXT(Table1[[#This Row],[Transaction date]],"mmm-yy")</f>
        <v>Nov-23</v>
      </c>
    </row>
    <row r="204" spans="1:12" x14ac:dyDescent="0.25">
      <c r="A204" s="1">
        <v>45245</v>
      </c>
      <c r="B204" t="s">
        <v>10</v>
      </c>
      <c r="C204" t="s">
        <v>8</v>
      </c>
      <c r="D204">
        <v>17490960</v>
      </c>
      <c r="E204" t="s">
        <v>35</v>
      </c>
      <c r="G204" s="2">
        <v>5</v>
      </c>
      <c r="H204" s="2">
        <f>Table1[[#This Row],[Credit amount]]-Table1[[#This Row],[Debit amount]]</f>
        <v>5</v>
      </c>
      <c r="I204" s="2">
        <f>I203+Table1[[#This Row],[Amount]]</f>
        <v>25893.389999999974</v>
      </c>
      <c r="J204" t="str">
        <f t="shared" si="3"/>
        <v>Income</v>
      </c>
      <c r="K204" s="2" t="s">
        <v>97</v>
      </c>
      <c r="L204" s="24" t="str">
        <f>TEXT(Table1[[#This Row],[Transaction date]],"mmm-yy")</f>
        <v>Nov-23</v>
      </c>
    </row>
    <row r="205" spans="1:12" x14ac:dyDescent="0.25">
      <c r="A205" s="1">
        <v>45246</v>
      </c>
      <c r="B205" t="s">
        <v>36</v>
      </c>
      <c r="C205" t="s">
        <v>8</v>
      </c>
      <c r="D205">
        <v>17490960</v>
      </c>
      <c r="E205" t="s">
        <v>68</v>
      </c>
      <c r="F205" s="2">
        <v>72</v>
      </c>
      <c r="H205" s="2">
        <f>Table1[[#This Row],[Credit amount]]-Table1[[#This Row],[Debit amount]]</f>
        <v>-72</v>
      </c>
      <c r="I205" s="2">
        <f>I204+Table1[[#This Row],[Amount]]</f>
        <v>25821.389999999974</v>
      </c>
      <c r="J205" t="str">
        <f t="shared" si="3"/>
        <v>Expenditure</v>
      </c>
      <c r="K205" s="2" t="s">
        <v>97</v>
      </c>
      <c r="L205" s="24" t="str">
        <f>TEXT(Table1[[#This Row],[Transaction date]],"mmm-yy")</f>
        <v>Nov-23</v>
      </c>
    </row>
    <row r="206" spans="1:12" x14ac:dyDescent="0.25">
      <c r="A206" s="1">
        <v>45246</v>
      </c>
      <c r="B206" t="s">
        <v>36</v>
      </c>
      <c r="C206" t="s">
        <v>8</v>
      </c>
      <c r="D206">
        <v>17490960</v>
      </c>
      <c r="E206" t="s">
        <v>69</v>
      </c>
      <c r="F206" s="2">
        <v>36</v>
      </c>
      <c r="H206" s="2">
        <f>Table1[[#This Row],[Credit amount]]-Table1[[#This Row],[Debit amount]]</f>
        <v>-36</v>
      </c>
      <c r="I206" s="2">
        <f>I205+Table1[[#This Row],[Amount]]</f>
        <v>25785.389999999974</v>
      </c>
      <c r="J206" t="str">
        <f t="shared" si="3"/>
        <v>Expenditure</v>
      </c>
      <c r="K206" s="2" t="s">
        <v>97</v>
      </c>
      <c r="L206" s="24" t="str">
        <f>TEXT(Table1[[#This Row],[Transaction date]],"mmm-yy")</f>
        <v>Nov-23</v>
      </c>
    </row>
    <row r="207" spans="1:12" x14ac:dyDescent="0.25">
      <c r="A207" s="1">
        <v>45246</v>
      </c>
      <c r="B207" t="s">
        <v>36</v>
      </c>
      <c r="C207" t="s">
        <v>8</v>
      </c>
      <c r="D207">
        <v>17490960</v>
      </c>
      <c r="E207" t="s">
        <v>70</v>
      </c>
      <c r="F207" s="2">
        <v>36</v>
      </c>
      <c r="H207" s="2">
        <f>Table1[[#This Row],[Credit amount]]-Table1[[#This Row],[Debit amount]]</f>
        <v>-36</v>
      </c>
      <c r="I207" s="2">
        <f>I206+Table1[[#This Row],[Amount]]</f>
        <v>25749.389999999974</v>
      </c>
      <c r="J207" t="str">
        <f t="shared" si="3"/>
        <v>Expenditure</v>
      </c>
      <c r="K207" s="2" t="s">
        <v>97</v>
      </c>
      <c r="L207" s="24" t="str">
        <f>TEXT(Table1[[#This Row],[Transaction date]],"mmm-yy")</f>
        <v>Nov-23</v>
      </c>
    </row>
    <row r="208" spans="1:12" x14ac:dyDescent="0.25">
      <c r="A208" s="1">
        <v>45246</v>
      </c>
      <c r="B208" t="s">
        <v>10</v>
      </c>
      <c r="C208" t="s">
        <v>8</v>
      </c>
      <c r="D208">
        <v>17490960</v>
      </c>
      <c r="E208" t="s">
        <v>23</v>
      </c>
      <c r="G208" s="2">
        <v>5</v>
      </c>
      <c r="H208" s="2">
        <f>Table1[[#This Row],[Credit amount]]-Table1[[#This Row],[Debit amount]]</f>
        <v>5</v>
      </c>
      <c r="I208" s="2">
        <f>I207+Table1[[#This Row],[Amount]]</f>
        <v>25754.389999999974</v>
      </c>
      <c r="J208" t="str">
        <f t="shared" si="3"/>
        <v>Income</v>
      </c>
      <c r="K208" s="2" t="s">
        <v>97</v>
      </c>
      <c r="L208" s="24" t="str">
        <f>TEXT(Table1[[#This Row],[Transaction date]],"mmm-yy")</f>
        <v>Nov-23</v>
      </c>
    </row>
    <row r="209" spans="1:12" x14ac:dyDescent="0.25">
      <c r="A209" s="1">
        <v>45246</v>
      </c>
      <c r="B209" t="s">
        <v>10</v>
      </c>
      <c r="C209" t="s">
        <v>8</v>
      </c>
      <c r="D209">
        <v>17490960</v>
      </c>
      <c r="E209" t="s">
        <v>26</v>
      </c>
      <c r="G209" s="2">
        <v>5</v>
      </c>
      <c r="H209" s="2">
        <f>Table1[[#This Row],[Credit amount]]-Table1[[#This Row],[Debit amount]]</f>
        <v>5</v>
      </c>
      <c r="I209" s="2">
        <f>I208+Table1[[#This Row],[Amount]]</f>
        <v>25759.389999999974</v>
      </c>
      <c r="J209" t="str">
        <f t="shared" si="3"/>
        <v>Income</v>
      </c>
      <c r="K209" s="2" t="s">
        <v>97</v>
      </c>
      <c r="L209" s="24" t="str">
        <f>TEXT(Table1[[#This Row],[Transaction date]],"mmm-yy")</f>
        <v>Nov-23</v>
      </c>
    </row>
    <row r="210" spans="1:12" x14ac:dyDescent="0.25">
      <c r="A210" s="1">
        <v>45246</v>
      </c>
      <c r="B210" t="s">
        <v>10</v>
      </c>
      <c r="C210" t="s">
        <v>8</v>
      </c>
      <c r="D210">
        <v>17490960</v>
      </c>
      <c r="E210" t="s">
        <v>28</v>
      </c>
      <c r="G210" s="2">
        <v>5</v>
      </c>
      <c r="H210" s="2">
        <f>Table1[[#This Row],[Credit amount]]-Table1[[#This Row],[Debit amount]]</f>
        <v>5</v>
      </c>
      <c r="I210" s="2">
        <f>I209+Table1[[#This Row],[Amount]]</f>
        <v>25764.389999999974</v>
      </c>
      <c r="J210" t="str">
        <f t="shared" si="3"/>
        <v>Income</v>
      </c>
      <c r="K210" s="2" t="s">
        <v>97</v>
      </c>
      <c r="L210" s="24" t="str">
        <f>TEXT(Table1[[#This Row],[Transaction date]],"mmm-yy")</f>
        <v>Nov-23</v>
      </c>
    </row>
    <row r="211" spans="1:12" x14ac:dyDescent="0.25">
      <c r="A211" s="1">
        <v>45247</v>
      </c>
      <c r="B211" t="s">
        <v>10</v>
      </c>
      <c r="C211" t="s">
        <v>8</v>
      </c>
      <c r="D211">
        <v>17490960</v>
      </c>
      <c r="E211" t="s">
        <v>25</v>
      </c>
      <c r="G211" s="2">
        <v>5</v>
      </c>
      <c r="H211" s="2">
        <f>Table1[[#This Row],[Credit amount]]-Table1[[#This Row],[Debit amount]]</f>
        <v>5</v>
      </c>
      <c r="I211" s="2">
        <f>I210+Table1[[#This Row],[Amount]]</f>
        <v>25769.389999999974</v>
      </c>
      <c r="J211" t="str">
        <f t="shared" si="3"/>
        <v>Income</v>
      </c>
      <c r="K211" s="2" t="s">
        <v>97</v>
      </c>
      <c r="L211" s="24" t="str">
        <f>TEXT(Table1[[#This Row],[Transaction date]],"mmm-yy")</f>
        <v>Nov-23</v>
      </c>
    </row>
    <row r="212" spans="1:12" x14ac:dyDescent="0.25">
      <c r="A212" s="1">
        <v>45250</v>
      </c>
      <c r="B212" t="s">
        <v>7</v>
      </c>
      <c r="C212" t="s">
        <v>8</v>
      </c>
      <c r="D212">
        <v>17490960</v>
      </c>
      <c r="E212" t="s">
        <v>9</v>
      </c>
      <c r="G212" s="2">
        <v>4.6900000000000004</v>
      </c>
      <c r="H212" s="2">
        <f>Table1[[#This Row],[Credit amount]]-Table1[[#This Row],[Debit amount]]</f>
        <v>4.6900000000000004</v>
      </c>
      <c r="I212" s="2">
        <f>I211+Table1[[#This Row],[Amount]]</f>
        <v>25774.079999999973</v>
      </c>
      <c r="J212" t="str">
        <f t="shared" si="3"/>
        <v>Income</v>
      </c>
      <c r="K212" s="2" t="s">
        <v>97</v>
      </c>
      <c r="L212" s="24" t="str">
        <f>TEXT(Table1[[#This Row],[Transaction date]],"mmm-yy")</f>
        <v>Nov-23</v>
      </c>
    </row>
    <row r="213" spans="1:12" x14ac:dyDescent="0.25">
      <c r="A213" s="1">
        <v>45250</v>
      </c>
      <c r="B213" t="s">
        <v>10</v>
      </c>
      <c r="C213" t="s">
        <v>8</v>
      </c>
      <c r="D213">
        <v>17490960</v>
      </c>
      <c r="E213" t="s">
        <v>22</v>
      </c>
      <c r="G213" s="2">
        <v>5</v>
      </c>
      <c r="H213" s="2">
        <f>Table1[[#This Row],[Credit amount]]-Table1[[#This Row],[Debit amount]]</f>
        <v>5</v>
      </c>
      <c r="I213" s="2">
        <f>I212+Table1[[#This Row],[Amount]]</f>
        <v>25779.079999999973</v>
      </c>
      <c r="J213" t="str">
        <f t="shared" si="3"/>
        <v>Income</v>
      </c>
      <c r="K213" s="2" t="s">
        <v>97</v>
      </c>
      <c r="L213" s="24" t="str">
        <f>TEXT(Table1[[#This Row],[Transaction date]],"mmm-yy")</f>
        <v>Nov-23</v>
      </c>
    </row>
    <row r="214" spans="1:12" x14ac:dyDescent="0.25">
      <c r="A214" s="1">
        <v>45250</v>
      </c>
      <c r="B214" t="s">
        <v>10</v>
      </c>
      <c r="C214" t="s">
        <v>8</v>
      </c>
      <c r="D214">
        <v>17490960</v>
      </c>
      <c r="E214" t="s">
        <v>13</v>
      </c>
      <c r="G214" s="2">
        <v>5</v>
      </c>
      <c r="H214" s="2">
        <f>Table1[[#This Row],[Credit amount]]-Table1[[#This Row],[Debit amount]]</f>
        <v>5</v>
      </c>
      <c r="I214" s="2">
        <f>I213+Table1[[#This Row],[Amount]]</f>
        <v>25784.079999999973</v>
      </c>
      <c r="J214" t="str">
        <f t="shared" si="3"/>
        <v>Income</v>
      </c>
      <c r="K214" s="2" t="s">
        <v>97</v>
      </c>
      <c r="L214" s="24" t="str">
        <f>TEXT(Table1[[#This Row],[Transaction date]],"mmm-yy")</f>
        <v>Nov-23</v>
      </c>
    </row>
    <row r="215" spans="1:12" x14ac:dyDescent="0.25">
      <c r="A215" s="1">
        <v>45250</v>
      </c>
      <c r="B215" t="s">
        <v>10</v>
      </c>
      <c r="C215" t="s">
        <v>8</v>
      </c>
      <c r="D215">
        <v>17490960</v>
      </c>
      <c r="E215" t="s">
        <v>12</v>
      </c>
      <c r="G215" s="2">
        <v>5</v>
      </c>
      <c r="H215" s="2">
        <f>Table1[[#This Row],[Credit amount]]-Table1[[#This Row],[Debit amount]]</f>
        <v>5</v>
      </c>
      <c r="I215" s="2">
        <f>I214+Table1[[#This Row],[Amount]]</f>
        <v>25789.079999999973</v>
      </c>
      <c r="J215" t="str">
        <f t="shared" si="3"/>
        <v>Income</v>
      </c>
      <c r="K215" s="2" t="s">
        <v>97</v>
      </c>
      <c r="L215" s="24" t="str">
        <f>TEXT(Table1[[#This Row],[Transaction date]],"mmm-yy")</f>
        <v>Nov-23</v>
      </c>
    </row>
    <row r="216" spans="1:12" x14ac:dyDescent="0.25">
      <c r="A216" s="1">
        <v>45250</v>
      </c>
      <c r="B216" t="s">
        <v>10</v>
      </c>
      <c r="C216" t="s">
        <v>8</v>
      </c>
      <c r="D216">
        <v>17490960</v>
      </c>
      <c r="E216" t="s">
        <v>24</v>
      </c>
      <c r="G216" s="2">
        <v>5</v>
      </c>
      <c r="H216" s="2">
        <f>Table1[[#This Row],[Credit amount]]-Table1[[#This Row],[Debit amount]]</f>
        <v>5</v>
      </c>
      <c r="I216" s="2">
        <f>I215+Table1[[#This Row],[Amount]]</f>
        <v>25794.079999999973</v>
      </c>
      <c r="J216" t="str">
        <f t="shared" si="3"/>
        <v>Income</v>
      </c>
      <c r="K216" s="2" t="s">
        <v>97</v>
      </c>
      <c r="L216" s="24" t="str">
        <f>TEXT(Table1[[#This Row],[Transaction date]],"mmm-yy")</f>
        <v>Nov-23</v>
      </c>
    </row>
    <row r="217" spans="1:12" x14ac:dyDescent="0.25">
      <c r="A217" s="1">
        <v>45250</v>
      </c>
      <c r="B217" t="s">
        <v>10</v>
      </c>
      <c r="C217" t="s">
        <v>8</v>
      </c>
      <c r="D217">
        <v>17490960</v>
      </c>
      <c r="E217" t="s">
        <v>14</v>
      </c>
      <c r="G217" s="2">
        <v>5</v>
      </c>
      <c r="H217" s="2">
        <f>Table1[[#This Row],[Credit amount]]-Table1[[#This Row],[Debit amount]]</f>
        <v>5</v>
      </c>
      <c r="I217" s="2">
        <f>I216+Table1[[#This Row],[Amount]]</f>
        <v>25799.079999999973</v>
      </c>
      <c r="J217" t="str">
        <f t="shared" si="3"/>
        <v>Income</v>
      </c>
      <c r="K217" s="2" t="s">
        <v>97</v>
      </c>
      <c r="L217" s="24" t="str">
        <f>TEXT(Table1[[#This Row],[Transaction date]],"mmm-yy")</f>
        <v>Nov-23</v>
      </c>
    </row>
    <row r="218" spans="1:12" x14ac:dyDescent="0.25">
      <c r="A218" s="1">
        <v>45250</v>
      </c>
      <c r="B218" t="s">
        <v>10</v>
      </c>
      <c r="C218" t="s">
        <v>8</v>
      </c>
      <c r="D218">
        <v>17490960</v>
      </c>
      <c r="E218" t="s">
        <v>15</v>
      </c>
      <c r="G218" s="2">
        <v>5</v>
      </c>
      <c r="H218" s="2">
        <f>Table1[[#This Row],[Credit amount]]-Table1[[#This Row],[Debit amount]]</f>
        <v>5</v>
      </c>
      <c r="I218" s="2">
        <f>I217+Table1[[#This Row],[Amount]]</f>
        <v>25804.079999999973</v>
      </c>
      <c r="J218" t="str">
        <f t="shared" si="3"/>
        <v>Income</v>
      </c>
      <c r="K218" s="2" t="s">
        <v>97</v>
      </c>
      <c r="L218" s="24" t="str">
        <f>TEXT(Table1[[#This Row],[Transaction date]],"mmm-yy")</f>
        <v>Nov-23</v>
      </c>
    </row>
    <row r="219" spans="1:12" x14ac:dyDescent="0.25">
      <c r="A219" s="1">
        <v>45250</v>
      </c>
      <c r="B219" t="s">
        <v>10</v>
      </c>
      <c r="C219" t="s">
        <v>8</v>
      </c>
      <c r="D219">
        <v>17490960</v>
      </c>
      <c r="E219" t="s">
        <v>16</v>
      </c>
      <c r="G219" s="2">
        <v>5</v>
      </c>
      <c r="H219" s="2">
        <f>Table1[[#This Row],[Credit amount]]-Table1[[#This Row],[Debit amount]]</f>
        <v>5</v>
      </c>
      <c r="I219" s="2">
        <f>I218+Table1[[#This Row],[Amount]]</f>
        <v>25809.079999999973</v>
      </c>
      <c r="J219" t="str">
        <f t="shared" si="3"/>
        <v>Income</v>
      </c>
      <c r="K219" s="2" t="s">
        <v>97</v>
      </c>
      <c r="L219" s="24" t="str">
        <f>TEXT(Table1[[#This Row],[Transaction date]],"mmm-yy")</f>
        <v>Nov-23</v>
      </c>
    </row>
    <row r="220" spans="1:12" x14ac:dyDescent="0.25">
      <c r="A220" s="1">
        <v>45250</v>
      </c>
      <c r="B220" t="s">
        <v>10</v>
      </c>
      <c r="C220" t="s">
        <v>8</v>
      </c>
      <c r="D220">
        <v>17490960</v>
      </c>
      <c r="E220" t="s">
        <v>17</v>
      </c>
      <c r="G220" s="2">
        <v>5</v>
      </c>
      <c r="H220" s="2">
        <f>Table1[[#This Row],[Credit amount]]-Table1[[#This Row],[Debit amount]]</f>
        <v>5</v>
      </c>
      <c r="I220" s="2">
        <f>I219+Table1[[#This Row],[Amount]]</f>
        <v>25814.079999999973</v>
      </c>
      <c r="J220" t="str">
        <f t="shared" si="3"/>
        <v>Income</v>
      </c>
      <c r="K220" s="2" t="s">
        <v>97</v>
      </c>
      <c r="L220" s="24" t="str">
        <f>TEXT(Table1[[#This Row],[Transaction date]],"mmm-yy")</f>
        <v>Nov-23</v>
      </c>
    </row>
    <row r="221" spans="1:12" x14ac:dyDescent="0.25">
      <c r="A221" s="1">
        <v>45250</v>
      </c>
      <c r="B221" t="s">
        <v>10</v>
      </c>
      <c r="C221" t="s">
        <v>8</v>
      </c>
      <c r="D221">
        <v>17490960</v>
      </c>
      <c r="E221" t="s">
        <v>19</v>
      </c>
      <c r="G221" s="2">
        <v>5</v>
      </c>
      <c r="H221" s="2">
        <f>Table1[[#This Row],[Credit amount]]-Table1[[#This Row],[Debit amount]]</f>
        <v>5</v>
      </c>
      <c r="I221" s="2">
        <f>I220+Table1[[#This Row],[Amount]]</f>
        <v>25819.079999999973</v>
      </c>
      <c r="J221" t="str">
        <f t="shared" si="3"/>
        <v>Income</v>
      </c>
      <c r="K221" s="2" t="s">
        <v>97</v>
      </c>
      <c r="L221" s="24" t="str">
        <f>TEXT(Table1[[#This Row],[Transaction date]],"mmm-yy")</f>
        <v>Nov-23</v>
      </c>
    </row>
    <row r="222" spans="1:12" x14ac:dyDescent="0.25">
      <c r="A222" s="1">
        <v>45250</v>
      </c>
      <c r="B222" t="s">
        <v>10</v>
      </c>
      <c r="C222" t="s">
        <v>8</v>
      </c>
      <c r="D222">
        <v>17490960</v>
      </c>
      <c r="E222" t="s">
        <v>27</v>
      </c>
      <c r="G222" s="2">
        <v>5</v>
      </c>
      <c r="H222" s="2">
        <f>Table1[[#This Row],[Credit amount]]-Table1[[#This Row],[Debit amount]]</f>
        <v>5</v>
      </c>
      <c r="I222" s="2">
        <f>I221+Table1[[#This Row],[Amount]]</f>
        <v>25824.079999999973</v>
      </c>
      <c r="J222" t="str">
        <f t="shared" si="3"/>
        <v>Income</v>
      </c>
      <c r="K222" s="2" t="s">
        <v>97</v>
      </c>
      <c r="L222" s="24" t="str">
        <f>TEXT(Table1[[#This Row],[Transaction date]],"mmm-yy")</f>
        <v>Nov-23</v>
      </c>
    </row>
    <row r="223" spans="1:12" x14ac:dyDescent="0.25">
      <c r="A223" s="1">
        <v>45250</v>
      </c>
      <c r="B223" t="s">
        <v>10</v>
      </c>
      <c r="C223" t="s">
        <v>8</v>
      </c>
      <c r="D223">
        <v>17490960</v>
      </c>
      <c r="E223" t="s">
        <v>29</v>
      </c>
      <c r="G223" s="2">
        <v>5</v>
      </c>
      <c r="H223" s="2">
        <f>Table1[[#This Row],[Credit amount]]-Table1[[#This Row],[Debit amount]]</f>
        <v>5</v>
      </c>
      <c r="I223" s="2">
        <f>I222+Table1[[#This Row],[Amount]]</f>
        <v>25829.079999999973</v>
      </c>
      <c r="J223" t="str">
        <f t="shared" si="3"/>
        <v>Income</v>
      </c>
      <c r="K223" s="2" t="s">
        <v>97</v>
      </c>
      <c r="L223" s="24" t="str">
        <f>TEXT(Table1[[#This Row],[Transaction date]],"mmm-yy")</f>
        <v>Nov-23</v>
      </c>
    </row>
    <row r="224" spans="1:12" x14ac:dyDescent="0.25">
      <c r="A224" s="1">
        <v>45250</v>
      </c>
      <c r="B224" t="s">
        <v>10</v>
      </c>
      <c r="C224" t="s">
        <v>8</v>
      </c>
      <c r="D224">
        <v>17490960</v>
      </c>
      <c r="E224" t="s">
        <v>18</v>
      </c>
      <c r="G224" s="2">
        <v>5</v>
      </c>
      <c r="H224" s="2">
        <f>Table1[[#This Row],[Credit amount]]-Table1[[#This Row],[Debit amount]]</f>
        <v>5</v>
      </c>
      <c r="I224" s="2">
        <f>I223+Table1[[#This Row],[Amount]]</f>
        <v>25834.079999999973</v>
      </c>
      <c r="J224" t="str">
        <f t="shared" si="3"/>
        <v>Income</v>
      </c>
      <c r="K224" s="2" t="s">
        <v>97</v>
      </c>
      <c r="L224" s="24" t="str">
        <f>TEXT(Table1[[#This Row],[Transaction date]],"mmm-yy")</f>
        <v>Nov-23</v>
      </c>
    </row>
    <row r="225" spans="1:12" x14ac:dyDescent="0.25">
      <c r="A225" s="1">
        <v>45250</v>
      </c>
      <c r="B225" t="s">
        <v>10</v>
      </c>
      <c r="C225" t="s">
        <v>8</v>
      </c>
      <c r="D225">
        <v>17490960</v>
      </c>
      <c r="E225" t="s">
        <v>20</v>
      </c>
      <c r="G225" s="2">
        <v>5</v>
      </c>
      <c r="H225" s="2">
        <f>Table1[[#This Row],[Credit amount]]-Table1[[#This Row],[Debit amount]]</f>
        <v>5</v>
      </c>
      <c r="I225" s="2">
        <f>I224+Table1[[#This Row],[Amount]]</f>
        <v>25839.079999999973</v>
      </c>
      <c r="J225" t="str">
        <f t="shared" si="3"/>
        <v>Income</v>
      </c>
      <c r="K225" s="2" t="s">
        <v>97</v>
      </c>
      <c r="L225" s="24" t="str">
        <f>TEXT(Table1[[#This Row],[Transaction date]],"mmm-yy")</f>
        <v>Nov-23</v>
      </c>
    </row>
    <row r="226" spans="1:12" x14ac:dyDescent="0.25">
      <c r="A226" s="1">
        <v>45252</v>
      </c>
      <c r="B226" t="s">
        <v>10</v>
      </c>
      <c r="C226" t="s">
        <v>8</v>
      </c>
      <c r="D226">
        <v>17490960</v>
      </c>
      <c r="E226" t="s">
        <v>11</v>
      </c>
      <c r="G226" s="2">
        <v>5</v>
      </c>
      <c r="H226" s="2">
        <f>Table1[[#This Row],[Credit amount]]-Table1[[#This Row],[Debit amount]]</f>
        <v>5</v>
      </c>
      <c r="I226" s="2">
        <f>I225+Table1[[#This Row],[Amount]]</f>
        <v>25844.079999999973</v>
      </c>
      <c r="J226" t="str">
        <f t="shared" si="3"/>
        <v>Income</v>
      </c>
      <c r="K226" s="2" t="s">
        <v>97</v>
      </c>
      <c r="L226" s="24" t="str">
        <f>TEXT(Table1[[#This Row],[Transaction date]],"mmm-yy")</f>
        <v>Nov-23</v>
      </c>
    </row>
    <row r="227" spans="1:12" x14ac:dyDescent="0.25">
      <c r="A227" s="1">
        <v>45254</v>
      </c>
      <c r="B227" t="s">
        <v>7</v>
      </c>
      <c r="C227" t="s">
        <v>8</v>
      </c>
      <c r="D227">
        <v>17490960</v>
      </c>
      <c r="E227" t="s">
        <v>9</v>
      </c>
      <c r="G227" s="2">
        <v>4.6900000000000004</v>
      </c>
      <c r="H227" s="2">
        <f>Table1[[#This Row],[Credit amount]]-Table1[[#This Row],[Debit amount]]</f>
        <v>4.6900000000000004</v>
      </c>
      <c r="I227" s="2">
        <f>I226+Table1[[#This Row],[Amount]]</f>
        <v>25848.769999999971</v>
      </c>
      <c r="J227" t="str">
        <f t="shared" si="3"/>
        <v>Income</v>
      </c>
      <c r="K227" s="2" t="s">
        <v>97</v>
      </c>
      <c r="L227" s="24" t="str">
        <f>TEXT(Table1[[#This Row],[Transaction date]],"mmm-yy")</f>
        <v>Nov-23</v>
      </c>
    </row>
    <row r="228" spans="1:12" x14ac:dyDescent="0.25">
      <c r="A228" s="1">
        <v>45257</v>
      </c>
      <c r="B228" t="s">
        <v>7</v>
      </c>
      <c r="C228" t="s">
        <v>8</v>
      </c>
      <c r="D228">
        <v>17490960</v>
      </c>
      <c r="E228" t="s">
        <v>9</v>
      </c>
      <c r="G228" s="2">
        <v>4.6900000000000004</v>
      </c>
      <c r="H228" s="2">
        <f>Table1[[#This Row],[Credit amount]]-Table1[[#This Row],[Debit amount]]</f>
        <v>4.6900000000000004</v>
      </c>
      <c r="I228" s="2">
        <f>I227+Table1[[#This Row],[Amount]]</f>
        <v>25853.45999999997</v>
      </c>
      <c r="J228" t="str">
        <f t="shared" si="3"/>
        <v>Income</v>
      </c>
      <c r="K228" s="2" t="s">
        <v>97</v>
      </c>
      <c r="L228" s="24" t="str">
        <f>TEXT(Table1[[#This Row],[Transaction date]],"mmm-yy")</f>
        <v>Nov-23</v>
      </c>
    </row>
    <row r="229" spans="1:12" x14ac:dyDescent="0.25">
      <c r="A229" s="1">
        <v>45261</v>
      </c>
      <c r="B229" t="s">
        <v>7</v>
      </c>
      <c r="C229" t="s">
        <v>8</v>
      </c>
      <c r="D229">
        <v>17490960</v>
      </c>
      <c r="E229" t="s">
        <v>60</v>
      </c>
      <c r="G229" s="2">
        <v>5</v>
      </c>
      <c r="H229" s="2">
        <f>Table1[[#This Row],[Credit amount]]-Table1[[#This Row],[Debit amount]]</f>
        <v>5</v>
      </c>
      <c r="I229" s="2">
        <f>I228+Table1[[#This Row],[Amount]]</f>
        <v>25858.45999999997</v>
      </c>
      <c r="J229" t="str">
        <f t="shared" si="3"/>
        <v>Income</v>
      </c>
      <c r="K229" s="2" t="s">
        <v>97</v>
      </c>
      <c r="L229" s="24" t="str">
        <f>TEXT(Table1[[#This Row],[Transaction date]],"mmm-yy")</f>
        <v>Dec-23</v>
      </c>
    </row>
    <row r="230" spans="1:12" x14ac:dyDescent="0.25">
      <c r="A230" s="1">
        <v>45261</v>
      </c>
      <c r="B230" t="s">
        <v>10</v>
      </c>
      <c r="C230" t="s">
        <v>8</v>
      </c>
      <c r="D230">
        <v>17490960</v>
      </c>
      <c r="E230" t="s">
        <v>46</v>
      </c>
      <c r="G230" s="2">
        <v>5</v>
      </c>
      <c r="H230" s="2">
        <f>Table1[[#This Row],[Credit amount]]-Table1[[#This Row],[Debit amount]]</f>
        <v>5</v>
      </c>
      <c r="I230" s="2">
        <f>I229+Table1[[#This Row],[Amount]]</f>
        <v>25863.45999999997</v>
      </c>
      <c r="J230" t="str">
        <f t="shared" si="3"/>
        <v>Income</v>
      </c>
      <c r="K230" s="2" t="s">
        <v>97</v>
      </c>
      <c r="L230" s="24" t="str">
        <f>TEXT(Table1[[#This Row],[Transaction date]],"mmm-yy")</f>
        <v>Dec-23</v>
      </c>
    </row>
    <row r="231" spans="1:12" x14ac:dyDescent="0.25">
      <c r="A231" s="1">
        <v>45261</v>
      </c>
      <c r="B231" t="s">
        <v>10</v>
      </c>
      <c r="C231" t="s">
        <v>8</v>
      </c>
      <c r="D231">
        <v>17490960</v>
      </c>
      <c r="E231" t="s">
        <v>47</v>
      </c>
      <c r="G231" s="2">
        <v>5</v>
      </c>
      <c r="H231" s="2">
        <f>Table1[[#This Row],[Credit amount]]-Table1[[#This Row],[Debit amount]]</f>
        <v>5</v>
      </c>
      <c r="I231" s="2">
        <f>I230+Table1[[#This Row],[Amount]]</f>
        <v>25868.45999999997</v>
      </c>
      <c r="J231" t="str">
        <f t="shared" si="3"/>
        <v>Income</v>
      </c>
      <c r="K231" s="2" t="s">
        <v>97</v>
      </c>
      <c r="L231" s="24" t="str">
        <f>TEXT(Table1[[#This Row],[Transaction date]],"mmm-yy")</f>
        <v>Dec-23</v>
      </c>
    </row>
    <row r="232" spans="1:12" x14ac:dyDescent="0.25">
      <c r="A232" s="1">
        <v>45261</v>
      </c>
      <c r="B232" t="s">
        <v>10</v>
      </c>
      <c r="C232" t="s">
        <v>8</v>
      </c>
      <c r="D232">
        <v>17490960</v>
      </c>
      <c r="E232" t="s">
        <v>48</v>
      </c>
      <c r="G232" s="2">
        <v>5</v>
      </c>
      <c r="H232" s="2">
        <f>Table1[[#This Row],[Credit amount]]-Table1[[#This Row],[Debit amount]]</f>
        <v>5</v>
      </c>
      <c r="I232" s="2">
        <f>I231+Table1[[#This Row],[Amount]]</f>
        <v>25873.45999999997</v>
      </c>
      <c r="J232" t="str">
        <f t="shared" si="3"/>
        <v>Income</v>
      </c>
      <c r="K232" s="2" t="s">
        <v>97</v>
      </c>
      <c r="L232" s="24" t="str">
        <f>TEXT(Table1[[#This Row],[Transaction date]],"mmm-yy")</f>
        <v>Dec-23</v>
      </c>
    </row>
    <row r="233" spans="1:12" x14ac:dyDescent="0.25">
      <c r="A233" s="1">
        <v>45261</v>
      </c>
      <c r="B233" t="s">
        <v>10</v>
      </c>
      <c r="C233" t="s">
        <v>8</v>
      </c>
      <c r="D233">
        <v>17490960</v>
      </c>
      <c r="E233" t="s">
        <v>49</v>
      </c>
      <c r="G233" s="2">
        <v>5</v>
      </c>
      <c r="H233" s="2">
        <f>Table1[[#This Row],[Credit amount]]-Table1[[#This Row],[Debit amount]]</f>
        <v>5</v>
      </c>
      <c r="I233" s="2">
        <f>I232+Table1[[#This Row],[Amount]]</f>
        <v>25878.45999999997</v>
      </c>
      <c r="J233" t="str">
        <f t="shared" si="3"/>
        <v>Income</v>
      </c>
      <c r="K233" s="2" t="s">
        <v>97</v>
      </c>
      <c r="L233" s="24" t="str">
        <f>TEXT(Table1[[#This Row],[Transaction date]],"mmm-yy")</f>
        <v>Dec-23</v>
      </c>
    </row>
    <row r="234" spans="1:12" x14ac:dyDescent="0.25">
      <c r="A234" s="1">
        <v>45261</v>
      </c>
      <c r="B234" t="s">
        <v>10</v>
      </c>
      <c r="C234" t="s">
        <v>8</v>
      </c>
      <c r="D234">
        <v>17490960</v>
      </c>
      <c r="E234" t="s">
        <v>50</v>
      </c>
      <c r="G234" s="2">
        <v>5</v>
      </c>
      <c r="H234" s="2">
        <f>Table1[[#This Row],[Credit amount]]-Table1[[#This Row],[Debit amount]]</f>
        <v>5</v>
      </c>
      <c r="I234" s="2">
        <f>I233+Table1[[#This Row],[Amount]]</f>
        <v>25883.45999999997</v>
      </c>
      <c r="J234" t="str">
        <f t="shared" si="3"/>
        <v>Income</v>
      </c>
      <c r="K234" s="2" t="s">
        <v>97</v>
      </c>
      <c r="L234" s="24" t="str">
        <f>TEXT(Table1[[#This Row],[Transaction date]],"mmm-yy")</f>
        <v>Dec-23</v>
      </c>
    </row>
    <row r="235" spans="1:12" x14ac:dyDescent="0.25">
      <c r="A235" s="1">
        <v>45264</v>
      </c>
      <c r="B235" t="s">
        <v>7</v>
      </c>
      <c r="C235" t="s">
        <v>8</v>
      </c>
      <c r="D235">
        <v>17490960</v>
      </c>
      <c r="E235" t="s">
        <v>9</v>
      </c>
      <c r="G235" s="2">
        <v>4.6900000000000004</v>
      </c>
      <c r="H235" s="2">
        <f>Table1[[#This Row],[Credit amount]]-Table1[[#This Row],[Debit amount]]</f>
        <v>4.6900000000000004</v>
      </c>
      <c r="I235" s="2">
        <f>I234+Table1[[#This Row],[Amount]]</f>
        <v>25888.149999999969</v>
      </c>
      <c r="J235" t="str">
        <f t="shared" si="3"/>
        <v>Income</v>
      </c>
      <c r="K235" s="2" t="s">
        <v>97</v>
      </c>
      <c r="L235" s="24" t="str">
        <f>TEXT(Table1[[#This Row],[Transaction date]],"mmm-yy")</f>
        <v>Dec-23</v>
      </c>
    </row>
    <row r="236" spans="1:12" x14ac:dyDescent="0.25">
      <c r="A236" s="1">
        <v>45264</v>
      </c>
      <c r="B236" t="s">
        <v>10</v>
      </c>
      <c r="C236" t="s">
        <v>8</v>
      </c>
      <c r="D236">
        <v>17490960</v>
      </c>
      <c r="E236" t="s">
        <v>45</v>
      </c>
      <c r="G236" s="2">
        <v>5</v>
      </c>
      <c r="H236" s="2">
        <f>Table1[[#This Row],[Credit amount]]-Table1[[#This Row],[Debit amount]]</f>
        <v>5</v>
      </c>
      <c r="I236" s="2">
        <f>I235+Table1[[#This Row],[Amount]]</f>
        <v>25893.149999999969</v>
      </c>
      <c r="J236" t="str">
        <f t="shared" si="3"/>
        <v>Income</v>
      </c>
      <c r="K236" s="2" t="s">
        <v>97</v>
      </c>
      <c r="L236" s="24" t="str">
        <f>TEXT(Table1[[#This Row],[Transaction date]],"mmm-yy")</f>
        <v>Dec-23</v>
      </c>
    </row>
    <row r="237" spans="1:12" x14ac:dyDescent="0.25">
      <c r="A237" s="1">
        <v>45265</v>
      </c>
      <c r="B237" t="s">
        <v>7</v>
      </c>
      <c r="C237" t="s">
        <v>8</v>
      </c>
      <c r="D237">
        <v>17490960</v>
      </c>
      <c r="E237" t="s">
        <v>44</v>
      </c>
      <c r="G237" s="2">
        <v>5</v>
      </c>
      <c r="H237" s="2">
        <f>Table1[[#This Row],[Credit amount]]-Table1[[#This Row],[Debit amount]]</f>
        <v>5</v>
      </c>
      <c r="I237" s="2">
        <f>I236+Table1[[#This Row],[Amount]]</f>
        <v>25898.149999999969</v>
      </c>
      <c r="J237" t="str">
        <f t="shared" si="3"/>
        <v>Income</v>
      </c>
      <c r="K237" s="2" t="s">
        <v>97</v>
      </c>
      <c r="L237" s="24" t="str">
        <f>TEXT(Table1[[#This Row],[Transaction date]],"mmm-yy")</f>
        <v>Dec-23</v>
      </c>
    </row>
    <row r="238" spans="1:12" x14ac:dyDescent="0.25">
      <c r="A238" s="1">
        <v>45268</v>
      </c>
      <c r="B238" t="s">
        <v>7</v>
      </c>
      <c r="C238" t="s">
        <v>8</v>
      </c>
      <c r="D238">
        <v>17490960</v>
      </c>
      <c r="E238" t="s">
        <v>9</v>
      </c>
      <c r="G238" s="2">
        <v>4.6900000000000004</v>
      </c>
      <c r="H238" s="2">
        <f>Table1[[#This Row],[Credit amount]]-Table1[[#This Row],[Debit amount]]</f>
        <v>4.6900000000000004</v>
      </c>
      <c r="I238" s="2">
        <f>I237+Table1[[#This Row],[Amount]]</f>
        <v>25902.839999999967</v>
      </c>
      <c r="J238" t="str">
        <f t="shared" si="3"/>
        <v>Income</v>
      </c>
      <c r="K238" s="2" t="s">
        <v>97</v>
      </c>
      <c r="L238" s="24" t="str">
        <f>TEXT(Table1[[#This Row],[Transaction date]],"mmm-yy")</f>
        <v>Dec-23</v>
      </c>
    </row>
    <row r="239" spans="1:12" x14ac:dyDescent="0.25">
      <c r="A239" s="1">
        <v>45271</v>
      </c>
      <c r="B239" t="s">
        <v>36</v>
      </c>
      <c r="C239" t="s">
        <v>8</v>
      </c>
      <c r="D239">
        <v>17490960</v>
      </c>
      <c r="E239" t="s">
        <v>66</v>
      </c>
      <c r="F239" s="2">
        <v>42.61</v>
      </c>
      <c r="H239" s="2">
        <f>Table1[[#This Row],[Credit amount]]-Table1[[#This Row],[Debit amount]]</f>
        <v>-42.61</v>
      </c>
      <c r="I239" s="2">
        <f>I238+Table1[[#This Row],[Amount]]</f>
        <v>25860.229999999967</v>
      </c>
      <c r="J239" t="str">
        <f t="shared" si="3"/>
        <v>Expenditure</v>
      </c>
      <c r="K239" s="2" t="s">
        <v>174</v>
      </c>
      <c r="L239" s="24" t="str">
        <f>TEXT(Table1[[#This Row],[Transaction date]],"mmm-yy")</f>
        <v>Dec-23</v>
      </c>
    </row>
    <row r="240" spans="1:12" x14ac:dyDescent="0.25">
      <c r="A240" s="1">
        <v>45271</v>
      </c>
      <c r="B240" t="s">
        <v>36</v>
      </c>
      <c r="C240" t="s">
        <v>8</v>
      </c>
      <c r="D240">
        <v>17490960</v>
      </c>
      <c r="E240" t="s">
        <v>67</v>
      </c>
      <c r="F240" s="2">
        <v>44.45</v>
      </c>
      <c r="H240" s="2">
        <f>Table1[[#This Row],[Credit amount]]-Table1[[#This Row],[Debit amount]]</f>
        <v>-44.45</v>
      </c>
      <c r="I240" s="2">
        <f>I239+Table1[[#This Row],[Amount]]</f>
        <v>25815.779999999966</v>
      </c>
      <c r="J240" t="str">
        <f t="shared" si="3"/>
        <v>Expenditure</v>
      </c>
      <c r="K240" s="2" t="s">
        <v>172</v>
      </c>
      <c r="L240" s="24" t="str">
        <f>TEXT(Table1[[#This Row],[Transaction date]],"mmm-yy")</f>
        <v>Dec-23</v>
      </c>
    </row>
    <row r="241" spans="1:12" x14ac:dyDescent="0.25">
      <c r="A241" s="1">
        <v>45271</v>
      </c>
      <c r="B241" t="s">
        <v>7</v>
      </c>
      <c r="C241" t="s">
        <v>8</v>
      </c>
      <c r="D241">
        <v>17490960</v>
      </c>
      <c r="E241" t="s">
        <v>9</v>
      </c>
      <c r="G241" s="2">
        <v>4.6900000000000004</v>
      </c>
      <c r="H241" s="2">
        <f>Table1[[#This Row],[Credit amount]]-Table1[[#This Row],[Debit amount]]</f>
        <v>4.6900000000000004</v>
      </c>
      <c r="I241" s="2">
        <f>I240+Table1[[#This Row],[Amount]]</f>
        <v>25820.469999999965</v>
      </c>
      <c r="J241" t="str">
        <f t="shared" si="3"/>
        <v>Income</v>
      </c>
      <c r="K241" s="2" t="s">
        <v>97</v>
      </c>
      <c r="L241" s="24" t="str">
        <f>TEXT(Table1[[#This Row],[Transaction date]],"mmm-yy")</f>
        <v>Dec-23</v>
      </c>
    </row>
    <row r="242" spans="1:12" x14ac:dyDescent="0.25">
      <c r="A242" s="1">
        <v>45271</v>
      </c>
      <c r="B242" t="s">
        <v>10</v>
      </c>
      <c r="C242" t="s">
        <v>8</v>
      </c>
      <c r="D242">
        <v>17490960</v>
      </c>
      <c r="E242" t="s">
        <v>42</v>
      </c>
      <c r="G242" s="2">
        <v>5</v>
      </c>
      <c r="H242" s="2">
        <f>Table1[[#This Row],[Credit amount]]-Table1[[#This Row],[Debit amount]]</f>
        <v>5</v>
      </c>
      <c r="I242" s="2">
        <f>I241+Table1[[#This Row],[Amount]]</f>
        <v>25825.469999999965</v>
      </c>
      <c r="J242" t="str">
        <f t="shared" si="3"/>
        <v>Income</v>
      </c>
      <c r="K242" s="2" t="s">
        <v>97</v>
      </c>
      <c r="L242" s="24" t="str">
        <f>TEXT(Table1[[#This Row],[Transaction date]],"mmm-yy")</f>
        <v>Dec-23</v>
      </c>
    </row>
    <row r="243" spans="1:12" x14ac:dyDescent="0.25">
      <c r="A243" s="1">
        <v>45271</v>
      </c>
      <c r="B243" t="s">
        <v>10</v>
      </c>
      <c r="C243" t="s">
        <v>8</v>
      </c>
      <c r="D243">
        <v>17490960</v>
      </c>
      <c r="E243" t="s">
        <v>43</v>
      </c>
      <c r="G243" s="2">
        <v>5</v>
      </c>
      <c r="H243" s="2">
        <f>Table1[[#This Row],[Credit amount]]-Table1[[#This Row],[Debit amount]]</f>
        <v>5</v>
      </c>
      <c r="I243" s="2">
        <f>I242+Table1[[#This Row],[Amount]]</f>
        <v>25830.469999999965</v>
      </c>
      <c r="J243" t="str">
        <f t="shared" si="3"/>
        <v>Income</v>
      </c>
      <c r="K243" s="2" t="s">
        <v>97</v>
      </c>
      <c r="L243" s="24" t="str">
        <f>TEXT(Table1[[#This Row],[Transaction date]],"mmm-yy")</f>
        <v>Dec-23</v>
      </c>
    </row>
    <row r="244" spans="1:12" x14ac:dyDescent="0.25">
      <c r="A244" s="1">
        <v>45273</v>
      </c>
      <c r="B244" t="s">
        <v>10</v>
      </c>
      <c r="C244" t="s">
        <v>8</v>
      </c>
      <c r="D244">
        <v>17490960</v>
      </c>
      <c r="E244" t="s">
        <v>40</v>
      </c>
      <c r="G244" s="2">
        <v>5</v>
      </c>
      <c r="H244" s="2">
        <f>Table1[[#This Row],[Credit amount]]-Table1[[#This Row],[Debit amount]]</f>
        <v>5</v>
      </c>
      <c r="I244" s="2">
        <f>I243+Table1[[#This Row],[Amount]]</f>
        <v>25835.469999999965</v>
      </c>
      <c r="J244" t="str">
        <f t="shared" si="3"/>
        <v>Income</v>
      </c>
      <c r="K244" s="2" t="s">
        <v>97</v>
      </c>
      <c r="L244" s="24" t="str">
        <f>TEXT(Table1[[#This Row],[Transaction date]],"mmm-yy")</f>
        <v>Dec-23</v>
      </c>
    </row>
    <row r="245" spans="1:12" x14ac:dyDescent="0.25">
      <c r="A245" s="1">
        <v>45273</v>
      </c>
      <c r="B245" t="s">
        <v>10</v>
      </c>
      <c r="C245" t="s">
        <v>8</v>
      </c>
      <c r="D245">
        <v>17490960</v>
      </c>
      <c r="E245" t="s">
        <v>41</v>
      </c>
      <c r="G245" s="2">
        <v>5</v>
      </c>
      <c r="H245" s="2">
        <f>Table1[[#This Row],[Credit amount]]-Table1[[#This Row],[Debit amount]]</f>
        <v>5</v>
      </c>
      <c r="I245" s="2">
        <f>I244+Table1[[#This Row],[Amount]]</f>
        <v>25840.469999999965</v>
      </c>
      <c r="J245" t="str">
        <f t="shared" si="3"/>
        <v>Income</v>
      </c>
      <c r="K245" s="2" t="s">
        <v>97</v>
      </c>
      <c r="L245" s="24" t="str">
        <f>TEXT(Table1[[#This Row],[Transaction date]],"mmm-yy")</f>
        <v>Dec-23</v>
      </c>
    </row>
    <row r="246" spans="1:12" x14ac:dyDescent="0.25">
      <c r="A246" s="1">
        <v>45275</v>
      </c>
      <c r="B246" t="s">
        <v>10</v>
      </c>
      <c r="C246" t="s">
        <v>8</v>
      </c>
      <c r="D246">
        <v>17490960</v>
      </c>
      <c r="E246" t="s">
        <v>30</v>
      </c>
      <c r="G246" s="2">
        <v>5</v>
      </c>
      <c r="H246" s="2">
        <f>Table1[[#This Row],[Credit amount]]-Table1[[#This Row],[Debit amount]]</f>
        <v>5</v>
      </c>
      <c r="I246" s="2">
        <f>I245+Table1[[#This Row],[Amount]]</f>
        <v>25845.469999999965</v>
      </c>
      <c r="J246" t="str">
        <f t="shared" si="3"/>
        <v>Income</v>
      </c>
      <c r="K246" s="2" t="s">
        <v>97</v>
      </c>
      <c r="L246" s="24" t="str">
        <f>TEXT(Table1[[#This Row],[Transaction date]],"mmm-yy")</f>
        <v>Dec-23</v>
      </c>
    </row>
    <row r="247" spans="1:12" x14ac:dyDescent="0.25">
      <c r="A247" s="1">
        <v>45275</v>
      </c>
      <c r="B247" t="s">
        <v>10</v>
      </c>
      <c r="C247" t="s">
        <v>8</v>
      </c>
      <c r="D247">
        <v>17490960</v>
      </c>
      <c r="E247" t="s">
        <v>33</v>
      </c>
      <c r="G247" s="2">
        <v>5</v>
      </c>
      <c r="H247" s="2">
        <f>Table1[[#This Row],[Credit amount]]-Table1[[#This Row],[Debit amount]]</f>
        <v>5</v>
      </c>
      <c r="I247" s="2">
        <f>I246+Table1[[#This Row],[Amount]]</f>
        <v>25850.469999999965</v>
      </c>
      <c r="J247" t="str">
        <f t="shared" si="3"/>
        <v>Income</v>
      </c>
      <c r="K247" s="2" t="s">
        <v>97</v>
      </c>
      <c r="L247" s="24" t="str">
        <f>TEXT(Table1[[#This Row],[Transaction date]],"mmm-yy")</f>
        <v>Dec-23</v>
      </c>
    </row>
    <row r="248" spans="1:12" x14ac:dyDescent="0.25">
      <c r="A248" s="1">
        <v>45275</v>
      </c>
      <c r="B248" t="s">
        <v>10</v>
      </c>
      <c r="C248" t="s">
        <v>8</v>
      </c>
      <c r="D248">
        <v>17490960</v>
      </c>
      <c r="E248" t="s">
        <v>31</v>
      </c>
      <c r="G248" s="2">
        <v>5</v>
      </c>
      <c r="H248" s="2">
        <f>Table1[[#This Row],[Credit amount]]-Table1[[#This Row],[Debit amount]]</f>
        <v>5</v>
      </c>
      <c r="I248" s="2">
        <f>I247+Table1[[#This Row],[Amount]]</f>
        <v>25855.469999999965</v>
      </c>
      <c r="J248" t="str">
        <f t="shared" si="3"/>
        <v>Income</v>
      </c>
      <c r="K248" s="2" t="s">
        <v>97</v>
      </c>
      <c r="L248" s="24" t="str">
        <f>TEXT(Table1[[#This Row],[Transaction date]],"mmm-yy")</f>
        <v>Dec-23</v>
      </c>
    </row>
    <row r="249" spans="1:12" x14ac:dyDescent="0.25">
      <c r="A249" s="1">
        <v>45275</v>
      </c>
      <c r="B249" t="s">
        <v>10</v>
      </c>
      <c r="C249" t="s">
        <v>8</v>
      </c>
      <c r="D249">
        <v>17490960</v>
      </c>
      <c r="E249" t="s">
        <v>32</v>
      </c>
      <c r="G249" s="2">
        <v>5</v>
      </c>
      <c r="H249" s="2">
        <f>Table1[[#This Row],[Credit amount]]-Table1[[#This Row],[Debit amount]]</f>
        <v>5</v>
      </c>
      <c r="I249" s="2">
        <f>I248+Table1[[#This Row],[Amount]]</f>
        <v>25860.469999999965</v>
      </c>
      <c r="J249" t="str">
        <f t="shared" si="3"/>
        <v>Income</v>
      </c>
      <c r="K249" s="2" t="s">
        <v>97</v>
      </c>
      <c r="L249" s="24" t="str">
        <f>TEXT(Table1[[#This Row],[Transaction date]],"mmm-yy")</f>
        <v>Dec-23</v>
      </c>
    </row>
    <row r="250" spans="1:12" x14ac:dyDescent="0.25">
      <c r="A250" s="1">
        <v>45275</v>
      </c>
      <c r="B250" t="s">
        <v>10</v>
      </c>
      <c r="C250" t="s">
        <v>8</v>
      </c>
      <c r="D250">
        <v>17490960</v>
      </c>
      <c r="E250" t="s">
        <v>34</v>
      </c>
      <c r="G250" s="2">
        <v>5</v>
      </c>
      <c r="H250" s="2">
        <f>Table1[[#This Row],[Credit amount]]-Table1[[#This Row],[Debit amount]]</f>
        <v>5</v>
      </c>
      <c r="I250" s="2">
        <f>I249+Table1[[#This Row],[Amount]]</f>
        <v>25865.469999999965</v>
      </c>
      <c r="J250" t="str">
        <f t="shared" si="3"/>
        <v>Income</v>
      </c>
      <c r="K250" s="2" t="s">
        <v>97</v>
      </c>
      <c r="L250" s="24" t="str">
        <f>TEXT(Table1[[#This Row],[Transaction date]],"mmm-yy")</f>
        <v>Dec-23</v>
      </c>
    </row>
    <row r="251" spans="1:12" x14ac:dyDescent="0.25">
      <c r="A251" s="1">
        <v>45275</v>
      </c>
      <c r="B251" t="s">
        <v>10</v>
      </c>
      <c r="C251" t="s">
        <v>8</v>
      </c>
      <c r="D251">
        <v>17490960</v>
      </c>
      <c r="E251" t="s">
        <v>35</v>
      </c>
      <c r="G251" s="2">
        <v>5</v>
      </c>
      <c r="H251" s="2">
        <f>Table1[[#This Row],[Credit amount]]-Table1[[#This Row],[Debit amount]]</f>
        <v>5</v>
      </c>
      <c r="I251" s="2">
        <f>I250+Table1[[#This Row],[Amount]]</f>
        <v>25870.469999999965</v>
      </c>
      <c r="J251" t="str">
        <f t="shared" si="3"/>
        <v>Income</v>
      </c>
      <c r="K251" s="2" t="s">
        <v>97</v>
      </c>
      <c r="L251" s="24" t="str">
        <f>TEXT(Table1[[#This Row],[Transaction date]],"mmm-yy")</f>
        <v>Dec-23</v>
      </c>
    </row>
    <row r="252" spans="1:12" x14ac:dyDescent="0.25">
      <c r="A252" s="1">
        <v>45278</v>
      </c>
      <c r="B252" t="s">
        <v>7</v>
      </c>
      <c r="C252" t="s">
        <v>8</v>
      </c>
      <c r="D252">
        <v>17490960</v>
      </c>
      <c r="E252" t="s">
        <v>9</v>
      </c>
      <c r="G252" s="2">
        <v>58.9</v>
      </c>
      <c r="H252" s="2">
        <f>Table1[[#This Row],[Credit amount]]-Table1[[#This Row],[Debit amount]]</f>
        <v>58.9</v>
      </c>
      <c r="I252" s="2">
        <f>I251+Table1[[#This Row],[Amount]]</f>
        <v>25929.369999999966</v>
      </c>
      <c r="J252" t="str">
        <f t="shared" si="3"/>
        <v>Income</v>
      </c>
      <c r="K252" s="2" t="s">
        <v>97</v>
      </c>
      <c r="L252" s="24" t="str">
        <f>TEXT(Table1[[#This Row],[Transaction date]],"mmm-yy")</f>
        <v>Dec-23</v>
      </c>
    </row>
    <row r="253" spans="1:12" x14ac:dyDescent="0.25">
      <c r="A253" s="1">
        <v>45278</v>
      </c>
      <c r="B253" t="s">
        <v>10</v>
      </c>
      <c r="C253" t="s">
        <v>8</v>
      </c>
      <c r="D253">
        <v>17490960</v>
      </c>
      <c r="E253" t="s">
        <v>24</v>
      </c>
      <c r="G253" s="2">
        <v>5</v>
      </c>
      <c r="H253" s="2">
        <f>Table1[[#This Row],[Credit amount]]-Table1[[#This Row],[Debit amount]]</f>
        <v>5</v>
      </c>
      <c r="I253" s="2">
        <f>I252+Table1[[#This Row],[Amount]]</f>
        <v>25934.369999999966</v>
      </c>
      <c r="J253" t="str">
        <f t="shared" si="3"/>
        <v>Income</v>
      </c>
      <c r="K253" s="2" t="s">
        <v>97</v>
      </c>
      <c r="L253" s="24" t="str">
        <f>TEXT(Table1[[#This Row],[Transaction date]],"mmm-yy")</f>
        <v>Dec-23</v>
      </c>
    </row>
    <row r="254" spans="1:12" x14ac:dyDescent="0.25">
      <c r="A254" s="1">
        <v>45278</v>
      </c>
      <c r="B254" t="s">
        <v>10</v>
      </c>
      <c r="C254" t="s">
        <v>8</v>
      </c>
      <c r="D254">
        <v>17490960</v>
      </c>
      <c r="E254" t="s">
        <v>23</v>
      </c>
      <c r="G254" s="2">
        <v>5</v>
      </c>
      <c r="H254" s="2">
        <f>Table1[[#This Row],[Credit amount]]-Table1[[#This Row],[Debit amount]]</f>
        <v>5</v>
      </c>
      <c r="I254" s="2">
        <f>I253+Table1[[#This Row],[Amount]]</f>
        <v>25939.369999999966</v>
      </c>
      <c r="J254" t="str">
        <f t="shared" si="3"/>
        <v>Income</v>
      </c>
      <c r="K254" s="2" t="s">
        <v>97</v>
      </c>
      <c r="L254" s="24" t="str">
        <f>TEXT(Table1[[#This Row],[Transaction date]],"mmm-yy")</f>
        <v>Dec-23</v>
      </c>
    </row>
    <row r="255" spans="1:12" x14ac:dyDescent="0.25">
      <c r="A255" s="1">
        <v>45278</v>
      </c>
      <c r="B255" t="s">
        <v>10</v>
      </c>
      <c r="C255" t="s">
        <v>8</v>
      </c>
      <c r="D255">
        <v>17490960</v>
      </c>
      <c r="E255" t="s">
        <v>25</v>
      </c>
      <c r="G255" s="2">
        <v>5</v>
      </c>
      <c r="H255" s="2">
        <f>Table1[[#This Row],[Credit amount]]-Table1[[#This Row],[Debit amount]]</f>
        <v>5</v>
      </c>
      <c r="I255" s="2">
        <f>I254+Table1[[#This Row],[Amount]]</f>
        <v>25944.369999999966</v>
      </c>
      <c r="J255" t="str">
        <f t="shared" si="3"/>
        <v>Income</v>
      </c>
      <c r="K255" s="2" t="s">
        <v>97</v>
      </c>
      <c r="L255" s="24" t="str">
        <f>TEXT(Table1[[#This Row],[Transaction date]],"mmm-yy")</f>
        <v>Dec-23</v>
      </c>
    </row>
    <row r="256" spans="1:12" x14ac:dyDescent="0.25">
      <c r="A256" s="1">
        <v>45278</v>
      </c>
      <c r="B256" t="s">
        <v>10</v>
      </c>
      <c r="C256" t="s">
        <v>8</v>
      </c>
      <c r="D256">
        <v>17490960</v>
      </c>
      <c r="E256" t="s">
        <v>26</v>
      </c>
      <c r="G256" s="2">
        <v>5</v>
      </c>
      <c r="H256" s="2">
        <f>Table1[[#This Row],[Credit amount]]-Table1[[#This Row],[Debit amount]]</f>
        <v>5</v>
      </c>
      <c r="I256" s="2">
        <f>I255+Table1[[#This Row],[Amount]]</f>
        <v>25949.369999999966</v>
      </c>
      <c r="J256" t="str">
        <f t="shared" si="3"/>
        <v>Income</v>
      </c>
      <c r="K256" s="2" t="s">
        <v>97</v>
      </c>
      <c r="L256" s="24" t="str">
        <f>TEXT(Table1[[#This Row],[Transaction date]],"mmm-yy")</f>
        <v>Dec-23</v>
      </c>
    </row>
    <row r="257" spans="1:12" x14ac:dyDescent="0.25">
      <c r="A257" s="1">
        <v>45278</v>
      </c>
      <c r="B257" t="s">
        <v>10</v>
      </c>
      <c r="C257" t="s">
        <v>8</v>
      </c>
      <c r="D257">
        <v>17490960</v>
      </c>
      <c r="E257" t="s">
        <v>27</v>
      </c>
      <c r="G257" s="2">
        <v>5</v>
      </c>
      <c r="H257" s="2">
        <f>Table1[[#This Row],[Credit amount]]-Table1[[#This Row],[Debit amount]]</f>
        <v>5</v>
      </c>
      <c r="I257" s="2">
        <f>I256+Table1[[#This Row],[Amount]]</f>
        <v>25954.369999999966</v>
      </c>
      <c r="J257" t="str">
        <f t="shared" si="3"/>
        <v>Income</v>
      </c>
      <c r="K257" s="2" t="s">
        <v>97</v>
      </c>
      <c r="L257" s="24" t="str">
        <f>TEXT(Table1[[#This Row],[Transaction date]],"mmm-yy")</f>
        <v>Dec-23</v>
      </c>
    </row>
    <row r="258" spans="1:12" x14ac:dyDescent="0.25">
      <c r="A258" s="1">
        <v>45278</v>
      </c>
      <c r="B258" t="s">
        <v>10</v>
      </c>
      <c r="C258" t="s">
        <v>8</v>
      </c>
      <c r="D258">
        <v>17490960</v>
      </c>
      <c r="E258" t="s">
        <v>28</v>
      </c>
      <c r="G258" s="2">
        <v>5</v>
      </c>
      <c r="H258" s="2">
        <f>Table1[[#This Row],[Credit amount]]-Table1[[#This Row],[Debit amount]]</f>
        <v>5</v>
      </c>
      <c r="I258" s="2">
        <f>I257+Table1[[#This Row],[Amount]]</f>
        <v>25959.369999999966</v>
      </c>
      <c r="J258" t="str">
        <f t="shared" si="3"/>
        <v>Income</v>
      </c>
      <c r="K258" s="2" t="s">
        <v>97</v>
      </c>
      <c r="L258" s="24" t="str">
        <f>TEXT(Table1[[#This Row],[Transaction date]],"mmm-yy")</f>
        <v>Dec-23</v>
      </c>
    </row>
    <row r="259" spans="1:12" x14ac:dyDescent="0.25">
      <c r="A259" s="1">
        <v>45278</v>
      </c>
      <c r="B259" t="s">
        <v>10</v>
      </c>
      <c r="C259" t="s">
        <v>8</v>
      </c>
      <c r="D259">
        <v>17490960</v>
      </c>
      <c r="E259" t="s">
        <v>29</v>
      </c>
      <c r="G259" s="2">
        <v>5</v>
      </c>
      <c r="H259" s="2">
        <f>Table1[[#This Row],[Credit amount]]-Table1[[#This Row],[Debit amount]]</f>
        <v>5</v>
      </c>
      <c r="I259" s="2">
        <f>I258+Table1[[#This Row],[Amount]]</f>
        <v>25964.369999999966</v>
      </c>
      <c r="J259" t="str">
        <f t="shared" si="3"/>
        <v>Income</v>
      </c>
      <c r="K259" s="2" t="s">
        <v>97</v>
      </c>
      <c r="L259" s="24" t="str">
        <f>TEXT(Table1[[#This Row],[Transaction date]],"mmm-yy")</f>
        <v>Dec-23</v>
      </c>
    </row>
    <row r="260" spans="1:12" x14ac:dyDescent="0.25">
      <c r="A260" s="1">
        <v>45279</v>
      </c>
      <c r="B260" t="s">
        <v>10</v>
      </c>
      <c r="C260" t="s">
        <v>8</v>
      </c>
      <c r="D260">
        <v>17490960</v>
      </c>
      <c r="E260" t="s">
        <v>18</v>
      </c>
      <c r="G260" s="2">
        <v>5</v>
      </c>
      <c r="H260" s="2">
        <f>Table1[[#This Row],[Credit amount]]-Table1[[#This Row],[Debit amount]]</f>
        <v>5</v>
      </c>
      <c r="I260" s="2">
        <f>I259+Table1[[#This Row],[Amount]]</f>
        <v>25969.369999999966</v>
      </c>
      <c r="J260" t="str">
        <f t="shared" ref="J260:J323" si="4">IF(F260="","Income","Expenditure")</f>
        <v>Income</v>
      </c>
      <c r="K260" s="2" t="s">
        <v>97</v>
      </c>
      <c r="L260" s="24" t="str">
        <f>TEXT(Table1[[#This Row],[Transaction date]],"mmm-yy")</f>
        <v>Dec-23</v>
      </c>
    </row>
    <row r="261" spans="1:12" x14ac:dyDescent="0.25">
      <c r="A261" s="1">
        <v>45279</v>
      </c>
      <c r="B261" t="s">
        <v>10</v>
      </c>
      <c r="C261" t="s">
        <v>8</v>
      </c>
      <c r="D261">
        <v>17490960</v>
      </c>
      <c r="E261" t="s">
        <v>19</v>
      </c>
      <c r="G261" s="2">
        <v>5</v>
      </c>
      <c r="H261" s="2">
        <f>Table1[[#This Row],[Credit amount]]-Table1[[#This Row],[Debit amount]]</f>
        <v>5</v>
      </c>
      <c r="I261" s="2">
        <f>I260+Table1[[#This Row],[Amount]]</f>
        <v>25974.369999999966</v>
      </c>
      <c r="J261" t="str">
        <f t="shared" si="4"/>
        <v>Income</v>
      </c>
      <c r="K261" s="2" t="s">
        <v>97</v>
      </c>
      <c r="L261" s="24" t="str">
        <f>TEXT(Table1[[#This Row],[Transaction date]],"mmm-yy")</f>
        <v>Dec-23</v>
      </c>
    </row>
    <row r="262" spans="1:12" x14ac:dyDescent="0.25">
      <c r="A262" s="1">
        <v>45279</v>
      </c>
      <c r="B262" t="s">
        <v>10</v>
      </c>
      <c r="C262" t="s">
        <v>8</v>
      </c>
      <c r="D262">
        <v>17490960</v>
      </c>
      <c r="E262" t="s">
        <v>20</v>
      </c>
      <c r="G262" s="2">
        <v>5</v>
      </c>
      <c r="H262" s="2">
        <f>Table1[[#This Row],[Credit amount]]-Table1[[#This Row],[Debit amount]]</f>
        <v>5</v>
      </c>
      <c r="I262" s="2">
        <f>I261+Table1[[#This Row],[Amount]]</f>
        <v>25979.369999999966</v>
      </c>
      <c r="J262" t="str">
        <f t="shared" si="4"/>
        <v>Income</v>
      </c>
      <c r="K262" s="2" t="s">
        <v>97</v>
      </c>
      <c r="L262" s="24" t="str">
        <f>TEXT(Table1[[#This Row],[Transaction date]],"mmm-yy")</f>
        <v>Dec-23</v>
      </c>
    </row>
    <row r="263" spans="1:12" x14ac:dyDescent="0.25">
      <c r="A263" s="1">
        <v>45280</v>
      </c>
      <c r="B263" t="s">
        <v>7</v>
      </c>
      <c r="C263" t="s">
        <v>8</v>
      </c>
      <c r="D263">
        <v>17490960</v>
      </c>
      <c r="E263" t="s">
        <v>9</v>
      </c>
      <c r="G263" s="2">
        <v>4.6900000000000004</v>
      </c>
      <c r="H263" s="2">
        <f>Table1[[#This Row],[Credit amount]]-Table1[[#This Row],[Debit amount]]</f>
        <v>4.6900000000000004</v>
      </c>
      <c r="I263" s="2">
        <f>I262+Table1[[#This Row],[Amount]]</f>
        <v>25984.059999999965</v>
      </c>
      <c r="J263" t="str">
        <f t="shared" si="4"/>
        <v>Income</v>
      </c>
      <c r="K263" s="2" t="s">
        <v>97</v>
      </c>
      <c r="L263" s="24" t="str">
        <f>TEXT(Table1[[#This Row],[Transaction date]],"mmm-yy")</f>
        <v>Dec-23</v>
      </c>
    </row>
    <row r="264" spans="1:12" x14ac:dyDescent="0.25">
      <c r="A264" s="1">
        <v>45280</v>
      </c>
      <c r="B264" t="s">
        <v>10</v>
      </c>
      <c r="C264" t="s">
        <v>8</v>
      </c>
      <c r="D264">
        <v>17490960</v>
      </c>
      <c r="E264" t="s">
        <v>12</v>
      </c>
      <c r="G264" s="2">
        <v>5</v>
      </c>
      <c r="H264" s="2">
        <f>Table1[[#This Row],[Credit amount]]-Table1[[#This Row],[Debit amount]]</f>
        <v>5</v>
      </c>
      <c r="I264" s="2">
        <f>I263+Table1[[#This Row],[Amount]]</f>
        <v>25989.059999999965</v>
      </c>
      <c r="J264" t="str">
        <f t="shared" si="4"/>
        <v>Income</v>
      </c>
      <c r="K264" s="2" t="s">
        <v>97</v>
      </c>
      <c r="L264" s="24" t="str">
        <f>TEXT(Table1[[#This Row],[Transaction date]],"mmm-yy")</f>
        <v>Dec-23</v>
      </c>
    </row>
    <row r="265" spans="1:12" x14ac:dyDescent="0.25">
      <c r="A265" s="1">
        <v>45280</v>
      </c>
      <c r="B265" t="s">
        <v>10</v>
      </c>
      <c r="C265" t="s">
        <v>8</v>
      </c>
      <c r="D265">
        <v>17490960</v>
      </c>
      <c r="E265" t="s">
        <v>13</v>
      </c>
      <c r="G265" s="2">
        <v>5</v>
      </c>
      <c r="H265" s="2">
        <f>Table1[[#This Row],[Credit amount]]-Table1[[#This Row],[Debit amount]]</f>
        <v>5</v>
      </c>
      <c r="I265" s="2">
        <f>I264+Table1[[#This Row],[Amount]]</f>
        <v>25994.059999999965</v>
      </c>
      <c r="J265" t="str">
        <f t="shared" si="4"/>
        <v>Income</v>
      </c>
      <c r="K265" s="2" t="s">
        <v>97</v>
      </c>
      <c r="L265" s="24" t="str">
        <f>TEXT(Table1[[#This Row],[Transaction date]],"mmm-yy")</f>
        <v>Dec-23</v>
      </c>
    </row>
    <row r="266" spans="1:12" x14ac:dyDescent="0.25">
      <c r="A266" s="1">
        <v>45280</v>
      </c>
      <c r="B266" t="s">
        <v>10</v>
      </c>
      <c r="C266" t="s">
        <v>8</v>
      </c>
      <c r="D266">
        <v>17490960</v>
      </c>
      <c r="E266" t="s">
        <v>15</v>
      </c>
      <c r="G266" s="2">
        <v>5</v>
      </c>
      <c r="H266" s="2">
        <f>Table1[[#This Row],[Credit amount]]-Table1[[#This Row],[Debit amount]]</f>
        <v>5</v>
      </c>
      <c r="I266" s="2">
        <f>I265+Table1[[#This Row],[Amount]]</f>
        <v>25999.059999999965</v>
      </c>
      <c r="J266" t="str">
        <f t="shared" si="4"/>
        <v>Income</v>
      </c>
      <c r="K266" s="2" t="s">
        <v>97</v>
      </c>
      <c r="L266" s="24" t="str">
        <f>TEXT(Table1[[#This Row],[Transaction date]],"mmm-yy")</f>
        <v>Dec-23</v>
      </c>
    </row>
    <row r="267" spans="1:12" x14ac:dyDescent="0.25">
      <c r="A267" s="1">
        <v>45280</v>
      </c>
      <c r="B267" t="s">
        <v>10</v>
      </c>
      <c r="C267" t="s">
        <v>8</v>
      </c>
      <c r="D267">
        <v>17490960</v>
      </c>
      <c r="E267" t="s">
        <v>16</v>
      </c>
      <c r="G267" s="2">
        <v>5</v>
      </c>
      <c r="H267" s="2">
        <f>Table1[[#This Row],[Credit amount]]-Table1[[#This Row],[Debit amount]]</f>
        <v>5</v>
      </c>
      <c r="I267" s="2">
        <f>I266+Table1[[#This Row],[Amount]]</f>
        <v>26004.059999999965</v>
      </c>
      <c r="J267" t="str">
        <f t="shared" si="4"/>
        <v>Income</v>
      </c>
      <c r="K267" s="2" t="s">
        <v>97</v>
      </c>
      <c r="L267" s="24" t="str">
        <f>TEXT(Table1[[#This Row],[Transaction date]],"mmm-yy")</f>
        <v>Dec-23</v>
      </c>
    </row>
    <row r="268" spans="1:12" x14ac:dyDescent="0.25">
      <c r="A268" s="1">
        <v>45280</v>
      </c>
      <c r="B268" t="s">
        <v>10</v>
      </c>
      <c r="C268" t="s">
        <v>8</v>
      </c>
      <c r="D268">
        <v>17490960</v>
      </c>
      <c r="E268" t="s">
        <v>14</v>
      </c>
      <c r="G268" s="2">
        <v>5</v>
      </c>
      <c r="H268" s="2">
        <f>Table1[[#This Row],[Credit amount]]-Table1[[#This Row],[Debit amount]]</f>
        <v>5</v>
      </c>
      <c r="I268" s="2">
        <f>I267+Table1[[#This Row],[Amount]]</f>
        <v>26009.059999999965</v>
      </c>
      <c r="J268" t="str">
        <f t="shared" si="4"/>
        <v>Income</v>
      </c>
      <c r="K268" s="2" t="s">
        <v>97</v>
      </c>
      <c r="L268" s="24" t="str">
        <f>TEXT(Table1[[#This Row],[Transaction date]],"mmm-yy")</f>
        <v>Dec-23</v>
      </c>
    </row>
    <row r="269" spans="1:12" x14ac:dyDescent="0.25">
      <c r="A269" s="1">
        <v>45280</v>
      </c>
      <c r="B269" t="s">
        <v>10</v>
      </c>
      <c r="C269" t="s">
        <v>8</v>
      </c>
      <c r="D269">
        <v>17490960</v>
      </c>
      <c r="E269" t="s">
        <v>17</v>
      </c>
      <c r="G269" s="2">
        <v>5</v>
      </c>
      <c r="H269" s="2">
        <f>Table1[[#This Row],[Credit amount]]-Table1[[#This Row],[Debit amount]]</f>
        <v>5</v>
      </c>
      <c r="I269" s="2">
        <f>I268+Table1[[#This Row],[Amount]]</f>
        <v>26014.059999999965</v>
      </c>
      <c r="J269" t="str">
        <f t="shared" si="4"/>
        <v>Income</v>
      </c>
      <c r="K269" s="2" t="s">
        <v>97</v>
      </c>
      <c r="L269" s="24" t="str">
        <f>TEXT(Table1[[#This Row],[Transaction date]],"mmm-yy")</f>
        <v>Dec-23</v>
      </c>
    </row>
    <row r="270" spans="1:12" x14ac:dyDescent="0.25">
      <c r="A270" s="1">
        <v>45281</v>
      </c>
      <c r="B270" t="s">
        <v>36</v>
      </c>
      <c r="C270" t="s">
        <v>8</v>
      </c>
      <c r="D270">
        <v>17490960</v>
      </c>
      <c r="E270" t="s">
        <v>63</v>
      </c>
      <c r="F270" s="2">
        <v>36.75</v>
      </c>
      <c r="H270" s="2">
        <f>Table1[[#This Row],[Credit amount]]-Table1[[#This Row],[Debit amount]]</f>
        <v>-36.75</v>
      </c>
      <c r="I270" s="2">
        <f>I269+Table1[[#This Row],[Amount]]</f>
        <v>25977.309999999965</v>
      </c>
      <c r="J270" t="str">
        <f t="shared" si="4"/>
        <v>Expenditure</v>
      </c>
      <c r="K270" s="2" t="s">
        <v>97</v>
      </c>
      <c r="L270" s="24" t="str">
        <f>TEXT(Table1[[#This Row],[Transaction date]],"mmm-yy")</f>
        <v>Dec-23</v>
      </c>
    </row>
    <row r="271" spans="1:12" x14ac:dyDescent="0.25">
      <c r="A271" s="1">
        <v>45281</v>
      </c>
      <c r="B271" t="s">
        <v>36</v>
      </c>
      <c r="C271" t="s">
        <v>8</v>
      </c>
      <c r="D271">
        <v>17490960</v>
      </c>
      <c r="E271" t="s">
        <v>64</v>
      </c>
      <c r="F271" s="2">
        <v>36.75</v>
      </c>
      <c r="H271" s="2">
        <f>Table1[[#This Row],[Credit amount]]-Table1[[#This Row],[Debit amount]]</f>
        <v>-36.75</v>
      </c>
      <c r="I271" s="2">
        <f>I270+Table1[[#This Row],[Amount]]</f>
        <v>25940.559999999965</v>
      </c>
      <c r="J271" t="str">
        <f t="shared" si="4"/>
        <v>Expenditure</v>
      </c>
      <c r="K271" s="2" t="s">
        <v>97</v>
      </c>
      <c r="L271" s="24" t="str">
        <f>TEXT(Table1[[#This Row],[Transaction date]],"mmm-yy")</f>
        <v>Dec-23</v>
      </c>
    </row>
    <row r="272" spans="1:12" x14ac:dyDescent="0.25">
      <c r="A272" s="1">
        <v>45281</v>
      </c>
      <c r="B272" t="s">
        <v>36</v>
      </c>
      <c r="C272" t="s">
        <v>8</v>
      </c>
      <c r="D272">
        <v>17490960</v>
      </c>
      <c r="E272" t="s">
        <v>65</v>
      </c>
      <c r="F272" s="2">
        <v>73.5</v>
      </c>
      <c r="H272" s="2">
        <f>Table1[[#This Row],[Credit amount]]-Table1[[#This Row],[Debit amount]]</f>
        <v>-73.5</v>
      </c>
      <c r="I272" s="2">
        <f>I271+Table1[[#This Row],[Amount]]</f>
        <v>25867.059999999965</v>
      </c>
      <c r="J272" t="str">
        <f t="shared" si="4"/>
        <v>Expenditure</v>
      </c>
      <c r="K272" s="2" t="s">
        <v>97</v>
      </c>
      <c r="L272" s="24" t="str">
        <f>TEXT(Table1[[#This Row],[Transaction date]],"mmm-yy")</f>
        <v>Dec-23</v>
      </c>
    </row>
    <row r="273" spans="1:12" x14ac:dyDescent="0.25">
      <c r="A273" s="1">
        <v>45282</v>
      </c>
      <c r="B273" t="s">
        <v>10</v>
      </c>
      <c r="C273" t="s">
        <v>8</v>
      </c>
      <c r="D273">
        <v>17490960</v>
      </c>
      <c r="E273" t="s">
        <v>11</v>
      </c>
      <c r="G273" s="2">
        <v>5</v>
      </c>
      <c r="H273" s="2">
        <f>Table1[[#This Row],[Credit amount]]-Table1[[#This Row],[Debit amount]]</f>
        <v>5</v>
      </c>
      <c r="I273" s="2">
        <f>I272+Table1[[#This Row],[Amount]]</f>
        <v>25872.059999999965</v>
      </c>
      <c r="J273" t="str">
        <f t="shared" si="4"/>
        <v>Income</v>
      </c>
      <c r="K273" s="2" t="s">
        <v>97</v>
      </c>
      <c r="L273" s="24" t="str">
        <f>TEXT(Table1[[#This Row],[Transaction date]],"mmm-yy")</f>
        <v>Dec-23</v>
      </c>
    </row>
    <row r="274" spans="1:12" x14ac:dyDescent="0.25">
      <c r="A274" s="1">
        <v>45287</v>
      </c>
      <c r="B274" t="s">
        <v>7</v>
      </c>
      <c r="C274" t="s">
        <v>8</v>
      </c>
      <c r="D274">
        <v>17490960</v>
      </c>
      <c r="E274" t="s">
        <v>9</v>
      </c>
      <c r="G274" s="2">
        <v>4.6900000000000004</v>
      </c>
      <c r="H274" s="2">
        <f>Table1[[#This Row],[Credit amount]]-Table1[[#This Row],[Debit amount]]</f>
        <v>4.6900000000000004</v>
      </c>
      <c r="I274" s="2">
        <f>I273+Table1[[#This Row],[Amount]]</f>
        <v>25876.749999999964</v>
      </c>
      <c r="J274" t="str">
        <f t="shared" si="4"/>
        <v>Income</v>
      </c>
      <c r="K274" s="2" t="s">
        <v>97</v>
      </c>
      <c r="L274" s="24" t="str">
        <f>TEXT(Table1[[#This Row],[Transaction date]],"mmm-yy")</f>
        <v>Dec-23</v>
      </c>
    </row>
    <row r="275" spans="1:12" x14ac:dyDescent="0.25">
      <c r="A275" s="1">
        <v>45287</v>
      </c>
      <c r="B275" t="s">
        <v>7</v>
      </c>
      <c r="C275" t="s">
        <v>8</v>
      </c>
      <c r="D275">
        <v>17490960</v>
      </c>
      <c r="E275" t="s">
        <v>9</v>
      </c>
      <c r="G275" s="2">
        <v>4.6900000000000004</v>
      </c>
      <c r="H275" s="2">
        <f>Table1[[#This Row],[Credit amount]]-Table1[[#This Row],[Debit amount]]</f>
        <v>4.6900000000000004</v>
      </c>
      <c r="I275" s="2">
        <f>I274+Table1[[#This Row],[Amount]]</f>
        <v>25881.439999999962</v>
      </c>
      <c r="J275" t="str">
        <f t="shared" si="4"/>
        <v>Income</v>
      </c>
      <c r="K275" s="2" t="s">
        <v>97</v>
      </c>
      <c r="L275" s="24" t="str">
        <f>TEXT(Table1[[#This Row],[Transaction date]],"mmm-yy")</f>
        <v>Dec-23</v>
      </c>
    </row>
    <row r="276" spans="1:12" x14ac:dyDescent="0.25">
      <c r="A276" s="1">
        <v>45287</v>
      </c>
      <c r="B276" t="s">
        <v>7</v>
      </c>
      <c r="C276" t="s">
        <v>8</v>
      </c>
      <c r="D276">
        <v>17490960</v>
      </c>
      <c r="E276" t="s">
        <v>9</v>
      </c>
      <c r="G276" s="2">
        <v>9.6</v>
      </c>
      <c r="H276" s="2">
        <f>Table1[[#This Row],[Credit amount]]-Table1[[#This Row],[Debit amount]]</f>
        <v>9.6</v>
      </c>
      <c r="I276" s="2">
        <f>I275+Table1[[#This Row],[Amount]]</f>
        <v>25891.039999999961</v>
      </c>
      <c r="J276" t="str">
        <f t="shared" si="4"/>
        <v>Income</v>
      </c>
      <c r="K276" s="2" t="s">
        <v>97</v>
      </c>
      <c r="L276" s="24" t="str">
        <f>TEXT(Table1[[#This Row],[Transaction date]],"mmm-yy")</f>
        <v>Dec-23</v>
      </c>
    </row>
    <row r="277" spans="1:12" x14ac:dyDescent="0.25">
      <c r="A277" s="1">
        <v>45293</v>
      </c>
      <c r="B277" t="s">
        <v>7</v>
      </c>
      <c r="C277" t="s">
        <v>8</v>
      </c>
      <c r="D277">
        <v>17490960</v>
      </c>
      <c r="E277" t="s">
        <v>9</v>
      </c>
      <c r="G277" s="2">
        <v>4.6900000000000004</v>
      </c>
      <c r="H277" s="2">
        <f>Table1[[#This Row],[Credit amount]]-Table1[[#This Row],[Debit amount]]</f>
        <v>4.6900000000000004</v>
      </c>
      <c r="I277" s="2">
        <f>I276+Table1[[#This Row],[Amount]]</f>
        <v>25895.72999999996</v>
      </c>
      <c r="J277" t="str">
        <f t="shared" si="4"/>
        <v>Income</v>
      </c>
      <c r="K277" s="2" t="s">
        <v>97</v>
      </c>
      <c r="L277" s="24" t="str">
        <f>TEXT(Table1[[#This Row],[Transaction date]],"mmm-yy")</f>
        <v>Jan-24</v>
      </c>
    </row>
    <row r="278" spans="1:12" x14ac:dyDescent="0.25">
      <c r="A278" s="1">
        <v>45293</v>
      </c>
      <c r="B278" t="s">
        <v>10</v>
      </c>
      <c r="C278" t="s">
        <v>8</v>
      </c>
      <c r="D278">
        <v>17490960</v>
      </c>
      <c r="E278" t="s">
        <v>47</v>
      </c>
      <c r="G278" s="2">
        <v>5</v>
      </c>
      <c r="H278" s="2">
        <f>Table1[[#This Row],[Credit amount]]-Table1[[#This Row],[Debit amount]]</f>
        <v>5</v>
      </c>
      <c r="I278" s="2">
        <f>I277+Table1[[#This Row],[Amount]]</f>
        <v>25900.72999999996</v>
      </c>
      <c r="J278" t="str">
        <f t="shared" si="4"/>
        <v>Income</v>
      </c>
      <c r="K278" s="2" t="s">
        <v>97</v>
      </c>
      <c r="L278" s="24" t="str">
        <f>TEXT(Table1[[#This Row],[Transaction date]],"mmm-yy")</f>
        <v>Jan-24</v>
      </c>
    </row>
    <row r="279" spans="1:12" x14ac:dyDescent="0.25">
      <c r="A279" s="1">
        <v>45293</v>
      </c>
      <c r="B279" t="s">
        <v>10</v>
      </c>
      <c r="C279" t="s">
        <v>8</v>
      </c>
      <c r="D279">
        <v>17490960</v>
      </c>
      <c r="E279" t="s">
        <v>46</v>
      </c>
      <c r="G279" s="2">
        <v>5</v>
      </c>
      <c r="H279" s="2">
        <f>Table1[[#This Row],[Credit amount]]-Table1[[#This Row],[Debit amount]]</f>
        <v>5</v>
      </c>
      <c r="I279" s="2">
        <f>I278+Table1[[#This Row],[Amount]]</f>
        <v>25905.72999999996</v>
      </c>
      <c r="J279" t="str">
        <f t="shared" si="4"/>
        <v>Income</v>
      </c>
      <c r="K279" s="2" t="s">
        <v>97</v>
      </c>
      <c r="L279" s="24" t="str">
        <f>TEXT(Table1[[#This Row],[Transaction date]],"mmm-yy")</f>
        <v>Jan-24</v>
      </c>
    </row>
    <row r="280" spans="1:12" x14ac:dyDescent="0.25">
      <c r="A280" s="1">
        <v>45293</v>
      </c>
      <c r="B280" t="s">
        <v>10</v>
      </c>
      <c r="C280" t="s">
        <v>8</v>
      </c>
      <c r="D280">
        <v>17490960</v>
      </c>
      <c r="E280" t="s">
        <v>48</v>
      </c>
      <c r="G280" s="2">
        <v>5</v>
      </c>
      <c r="H280" s="2">
        <f>Table1[[#This Row],[Credit amount]]-Table1[[#This Row],[Debit amount]]</f>
        <v>5</v>
      </c>
      <c r="I280" s="2">
        <f>I279+Table1[[#This Row],[Amount]]</f>
        <v>25910.72999999996</v>
      </c>
      <c r="J280" t="str">
        <f t="shared" si="4"/>
        <v>Income</v>
      </c>
      <c r="K280" s="2" t="s">
        <v>97</v>
      </c>
      <c r="L280" s="24" t="str">
        <f>TEXT(Table1[[#This Row],[Transaction date]],"mmm-yy")</f>
        <v>Jan-24</v>
      </c>
    </row>
    <row r="281" spans="1:12" x14ac:dyDescent="0.25">
      <c r="A281" s="1">
        <v>45293</v>
      </c>
      <c r="B281" t="s">
        <v>10</v>
      </c>
      <c r="C281" t="s">
        <v>8</v>
      </c>
      <c r="D281">
        <v>17490960</v>
      </c>
      <c r="E281" t="s">
        <v>49</v>
      </c>
      <c r="G281" s="2">
        <v>5</v>
      </c>
      <c r="H281" s="2">
        <f>Table1[[#This Row],[Credit amount]]-Table1[[#This Row],[Debit amount]]</f>
        <v>5</v>
      </c>
      <c r="I281" s="2">
        <f>I280+Table1[[#This Row],[Amount]]</f>
        <v>25915.72999999996</v>
      </c>
      <c r="J281" t="str">
        <f t="shared" si="4"/>
        <v>Income</v>
      </c>
      <c r="K281" s="2" t="s">
        <v>97</v>
      </c>
      <c r="L281" s="24" t="str">
        <f>TEXT(Table1[[#This Row],[Transaction date]],"mmm-yy")</f>
        <v>Jan-24</v>
      </c>
    </row>
    <row r="282" spans="1:12" x14ac:dyDescent="0.25">
      <c r="A282" s="1">
        <v>45293</v>
      </c>
      <c r="B282" t="s">
        <v>10</v>
      </c>
      <c r="C282" t="s">
        <v>8</v>
      </c>
      <c r="D282">
        <v>17490960</v>
      </c>
      <c r="E282" t="s">
        <v>50</v>
      </c>
      <c r="G282" s="2">
        <v>5</v>
      </c>
      <c r="H282" s="2">
        <f>Table1[[#This Row],[Credit amount]]-Table1[[#This Row],[Debit amount]]</f>
        <v>5</v>
      </c>
      <c r="I282" s="2">
        <f>I281+Table1[[#This Row],[Amount]]</f>
        <v>25920.72999999996</v>
      </c>
      <c r="J282" t="str">
        <f t="shared" si="4"/>
        <v>Income</v>
      </c>
      <c r="K282" s="2" t="s">
        <v>97</v>
      </c>
      <c r="L282" s="24" t="str">
        <f>TEXT(Table1[[#This Row],[Transaction date]],"mmm-yy")</f>
        <v>Jan-24</v>
      </c>
    </row>
    <row r="283" spans="1:12" x14ac:dyDescent="0.25">
      <c r="A283" s="1">
        <v>45295</v>
      </c>
      <c r="B283" t="s">
        <v>7</v>
      </c>
      <c r="C283" t="s">
        <v>8</v>
      </c>
      <c r="D283">
        <v>17490960</v>
      </c>
      <c r="E283" t="s">
        <v>60</v>
      </c>
      <c r="G283" s="2">
        <v>5</v>
      </c>
      <c r="H283" s="2">
        <f>Table1[[#This Row],[Credit amount]]-Table1[[#This Row],[Debit amount]]</f>
        <v>5</v>
      </c>
      <c r="I283" s="2">
        <f>I282+Table1[[#This Row],[Amount]]</f>
        <v>25925.72999999996</v>
      </c>
      <c r="J283" t="str">
        <f t="shared" si="4"/>
        <v>Income</v>
      </c>
      <c r="K283" s="2" t="s">
        <v>97</v>
      </c>
      <c r="L283" s="24" t="str">
        <f>TEXT(Table1[[#This Row],[Transaction date]],"mmm-yy")</f>
        <v>Jan-24</v>
      </c>
    </row>
    <row r="284" spans="1:12" x14ac:dyDescent="0.25">
      <c r="A284" s="1">
        <v>45295</v>
      </c>
      <c r="B284" t="s">
        <v>10</v>
      </c>
      <c r="C284" t="s">
        <v>8</v>
      </c>
      <c r="D284">
        <v>17490960</v>
      </c>
      <c r="E284" t="s">
        <v>45</v>
      </c>
      <c r="G284" s="2">
        <v>5</v>
      </c>
      <c r="H284" s="2">
        <f>Table1[[#This Row],[Credit amount]]-Table1[[#This Row],[Debit amount]]</f>
        <v>5</v>
      </c>
      <c r="I284" s="2">
        <f>I283+Table1[[#This Row],[Amount]]</f>
        <v>25930.72999999996</v>
      </c>
      <c r="J284" t="str">
        <f t="shared" si="4"/>
        <v>Income</v>
      </c>
      <c r="K284" s="2" t="s">
        <v>97</v>
      </c>
      <c r="L284" s="24" t="str">
        <f>TEXT(Table1[[#This Row],[Transaction date]],"mmm-yy")</f>
        <v>Jan-24</v>
      </c>
    </row>
    <row r="285" spans="1:12" x14ac:dyDescent="0.25">
      <c r="A285" s="1">
        <v>45296</v>
      </c>
      <c r="B285" t="s">
        <v>7</v>
      </c>
      <c r="C285" t="s">
        <v>8</v>
      </c>
      <c r="D285">
        <v>17490960</v>
      </c>
      <c r="E285" t="s">
        <v>44</v>
      </c>
      <c r="G285" s="2">
        <v>5</v>
      </c>
      <c r="H285" s="2">
        <f>Table1[[#This Row],[Credit amount]]-Table1[[#This Row],[Debit amount]]</f>
        <v>5</v>
      </c>
      <c r="I285" s="2">
        <f>I284+Table1[[#This Row],[Amount]]</f>
        <v>25935.72999999996</v>
      </c>
      <c r="J285" t="str">
        <f t="shared" si="4"/>
        <v>Income</v>
      </c>
      <c r="K285" s="2" t="s">
        <v>97</v>
      </c>
      <c r="L285" s="24" t="str">
        <f>TEXT(Table1[[#This Row],[Transaction date]],"mmm-yy")</f>
        <v>Jan-24</v>
      </c>
    </row>
    <row r="286" spans="1:12" x14ac:dyDescent="0.25">
      <c r="A286" s="1">
        <v>45299</v>
      </c>
      <c r="B286" t="s">
        <v>7</v>
      </c>
      <c r="C286" t="s">
        <v>8</v>
      </c>
      <c r="D286">
        <v>17490960</v>
      </c>
      <c r="E286" t="s">
        <v>9</v>
      </c>
      <c r="G286" s="2">
        <v>63.29</v>
      </c>
      <c r="H286" s="2">
        <f>Table1[[#This Row],[Credit amount]]-Table1[[#This Row],[Debit amount]]</f>
        <v>63.29</v>
      </c>
      <c r="I286" s="2">
        <f>I285+Table1[[#This Row],[Amount]]</f>
        <v>25999.01999999996</v>
      </c>
      <c r="J286" t="str">
        <f t="shared" si="4"/>
        <v>Income</v>
      </c>
      <c r="K286" s="2" t="s">
        <v>97</v>
      </c>
      <c r="L286" s="24" t="str">
        <f>TEXT(Table1[[#This Row],[Transaction date]],"mmm-yy")</f>
        <v>Jan-24</v>
      </c>
    </row>
    <row r="287" spans="1:12" x14ac:dyDescent="0.25">
      <c r="A287" s="1">
        <v>45301</v>
      </c>
      <c r="B287" t="s">
        <v>10</v>
      </c>
      <c r="C287" t="s">
        <v>8</v>
      </c>
      <c r="D287">
        <v>17490960</v>
      </c>
      <c r="E287" t="s">
        <v>43</v>
      </c>
      <c r="G287" s="2">
        <v>5</v>
      </c>
      <c r="H287" s="2">
        <f>Table1[[#This Row],[Credit amount]]-Table1[[#This Row],[Debit amount]]</f>
        <v>5</v>
      </c>
      <c r="I287" s="2">
        <f>I286+Table1[[#This Row],[Amount]]</f>
        <v>26004.01999999996</v>
      </c>
      <c r="J287" t="str">
        <f t="shared" si="4"/>
        <v>Income</v>
      </c>
      <c r="K287" s="2" t="s">
        <v>97</v>
      </c>
      <c r="L287" s="24" t="str">
        <f>TEXT(Table1[[#This Row],[Transaction date]],"mmm-yy")</f>
        <v>Jan-24</v>
      </c>
    </row>
    <row r="288" spans="1:12" x14ac:dyDescent="0.25">
      <c r="A288" s="1">
        <v>45302</v>
      </c>
      <c r="B288" t="s">
        <v>7</v>
      </c>
      <c r="C288" t="s">
        <v>8</v>
      </c>
      <c r="D288">
        <v>17490960</v>
      </c>
      <c r="E288" t="s">
        <v>9</v>
      </c>
      <c r="G288" s="2">
        <v>4.6900000000000004</v>
      </c>
      <c r="H288" s="2">
        <f>Table1[[#This Row],[Credit amount]]-Table1[[#This Row],[Debit amount]]</f>
        <v>4.6900000000000004</v>
      </c>
      <c r="I288" s="2">
        <f>I287+Table1[[#This Row],[Amount]]</f>
        <v>26008.709999999959</v>
      </c>
      <c r="J288" t="str">
        <f t="shared" si="4"/>
        <v>Income</v>
      </c>
      <c r="K288" s="2" t="s">
        <v>97</v>
      </c>
      <c r="L288" s="24" t="str">
        <f>TEXT(Table1[[#This Row],[Transaction date]],"mmm-yy")</f>
        <v>Jan-24</v>
      </c>
    </row>
    <row r="289" spans="1:12" x14ac:dyDescent="0.25">
      <c r="A289" s="1">
        <v>45302</v>
      </c>
      <c r="B289" t="s">
        <v>10</v>
      </c>
      <c r="C289" t="s">
        <v>8</v>
      </c>
      <c r="D289">
        <v>17490960</v>
      </c>
      <c r="E289" t="s">
        <v>42</v>
      </c>
      <c r="G289" s="2">
        <v>5</v>
      </c>
      <c r="H289" s="2">
        <f>Table1[[#This Row],[Credit amount]]-Table1[[#This Row],[Debit amount]]</f>
        <v>5</v>
      </c>
      <c r="I289" s="2">
        <f>I288+Table1[[#This Row],[Amount]]</f>
        <v>26013.709999999959</v>
      </c>
      <c r="J289" t="str">
        <f t="shared" si="4"/>
        <v>Income</v>
      </c>
      <c r="K289" s="2" t="s">
        <v>97</v>
      </c>
      <c r="L289" s="24" t="str">
        <f>TEXT(Table1[[#This Row],[Transaction date]],"mmm-yy")</f>
        <v>Jan-24</v>
      </c>
    </row>
    <row r="290" spans="1:12" x14ac:dyDescent="0.25">
      <c r="A290" s="1">
        <v>45306</v>
      </c>
      <c r="B290" t="s">
        <v>36</v>
      </c>
      <c r="C290" t="s">
        <v>8</v>
      </c>
      <c r="D290">
        <v>17490960</v>
      </c>
      <c r="E290" t="s">
        <v>79</v>
      </c>
      <c r="F290" s="2">
        <v>37.5</v>
      </c>
      <c r="H290" s="2">
        <f>Table1[[#This Row],[Credit amount]]-Table1[[#This Row],[Debit amount]]</f>
        <v>-37.5</v>
      </c>
      <c r="I290" s="2">
        <f>I289+Table1[[#This Row],[Amount]]</f>
        <v>25976.209999999959</v>
      </c>
      <c r="J290" t="str">
        <f t="shared" si="4"/>
        <v>Expenditure</v>
      </c>
      <c r="K290" s="2" t="s">
        <v>97</v>
      </c>
      <c r="L290" s="24" t="str">
        <f>TEXT(Table1[[#This Row],[Transaction date]],"mmm-yy")</f>
        <v>Jan-24</v>
      </c>
    </row>
    <row r="291" spans="1:12" x14ac:dyDescent="0.25">
      <c r="A291" s="1">
        <v>45306</v>
      </c>
      <c r="B291" t="s">
        <v>36</v>
      </c>
      <c r="C291" t="s">
        <v>8</v>
      </c>
      <c r="D291">
        <v>17490960</v>
      </c>
      <c r="E291" t="s">
        <v>64</v>
      </c>
      <c r="F291" s="2">
        <v>37.5</v>
      </c>
      <c r="H291" s="2">
        <f>Table1[[#This Row],[Credit amount]]-Table1[[#This Row],[Debit amount]]</f>
        <v>-37.5</v>
      </c>
      <c r="I291" s="2">
        <f>I290+Table1[[#This Row],[Amount]]</f>
        <v>25938.709999999959</v>
      </c>
      <c r="J291" t="str">
        <f t="shared" si="4"/>
        <v>Expenditure</v>
      </c>
      <c r="K291" s="2" t="s">
        <v>97</v>
      </c>
      <c r="L291" s="24" t="str">
        <f>TEXT(Table1[[#This Row],[Transaction date]],"mmm-yy")</f>
        <v>Jan-24</v>
      </c>
    </row>
    <row r="292" spans="1:12" x14ac:dyDescent="0.25">
      <c r="A292" s="1">
        <v>45306</v>
      </c>
      <c r="B292" t="s">
        <v>36</v>
      </c>
      <c r="C292" t="s">
        <v>8</v>
      </c>
      <c r="D292">
        <v>17490960</v>
      </c>
      <c r="E292" t="s">
        <v>37</v>
      </c>
      <c r="F292" s="2">
        <v>75</v>
      </c>
      <c r="H292" s="2">
        <f>Table1[[#This Row],[Credit amount]]-Table1[[#This Row],[Debit amount]]</f>
        <v>-75</v>
      </c>
      <c r="I292" s="2">
        <f>I291+Table1[[#This Row],[Amount]]</f>
        <v>25863.709999999959</v>
      </c>
      <c r="J292" t="str">
        <f t="shared" si="4"/>
        <v>Expenditure</v>
      </c>
      <c r="K292" s="2" t="s">
        <v>97</v>
      </c>
      <c r="L292" s="24" t="str">
        <f>TEXT(Table1[[#This Row],[Transaction date]],"mmm-yy")</f>
        <v>Jan-24</v>
      </c>
    </row>
    <row r="293" spans="1:12" x14ac:dyDescent="0.25">
      <c r="A293" s="1">
        <v>45306</v>
      </c>
      <c r="B293" t="s">
        <v>10</v>
      </c>
      <c r="C293" t="s">
        <v>8</v>
      </c>
      <c r="D293">
        <v>17490960</v>
      </c>
      <c r="E293" t="s">
        <v>33</v>
      </c>
      <c r="G293" s="2">
        <v>5</v>
      </c>
      <c r="H293" s="2">
        <f>Table1[[#This Row],[Credit amount]]-Table1[[#This Row],[Debit amount]]</f>
        <v>5</v>
      </c>
      <c r="I293" s="2">
        <f>I292+Table1[[#This Row],[Amount]]</f>
        <v>25868.709999999959</v>
      </c>
      <c r="J293" t="str">
        <f t="shared" si="4"/>
        <v>Income</v>
      </c>
      <c r="K293" s="2" t="s">
        <v>97</v>
      </c>
      <c r="L293" s="24" t="str">
        <f>TEXT(Table1[[#This Row],[Transaction date]],"mmm-yy")</f>
        <v>Jan-24</v>
      </c>
    </row>
    <row r="294" spans="1:12" x14ac:dyDescent="0.25">
      <c r="A294" s="1">
        <v>45306</v>
      </c>
      <c r="B294" t="s">
        <v>10</v>
      </c>
      <c r="C294" t="s">
        <v>8</v>
      </c>
      <c r="D294">
        <v>17490960</v>
      </c>
      <c r="E294" t="s">
        <v>30</v>
      </c>
      <c r="G294" s="2">
        <v>5</v>
      </c>
      <c r="H294" s="2">
        <f>Table1[[#This Row],[Credit amount]]-Table1[[#This Row],[Debit amount]]</f>
        <v>5</v>
      </c>
      <c r="I294" s="2">
        <f>I293+Table1[[#This Row],[Amount]]</f>
        <v>25873.709999999959</v>
      </c>
      <c r="J294" t="str">
        <f t="shared" si="4"/>
        <v>Income</v>
      </c>
      <c r="K294" s="2" t="s">
        <v>97</v>
      </c>
      <c r="L294" s="24" t="str">
        <f>TEXT(Table1[[#This Row],[Transaction date]],"mmm-yy")</f>
        <v>Jan-24</v>
      </c>
    </row>
    <row r="295" spans="1:12" x14ac:dyDescent="0.25">
      <c r="A295" s="1">
        <v>45306</v>
      </c>
      <c r="B295" t="s">
        <v>10</v>
      </c>
      <c r="C295" t="s">
        <v>8</v>
      </c>
      <c r="D295">
        <v>17490960</v>
      </c>
      <c r="E295" t="s">
        <v>31</v>
      </c>
      <c r="G295" s="2">
        <v>5</v>
      </c>
      <c r="H295" s="2">
        <f>Table1[[#This Row],[Credit amount]]-Table1[[#This Row],[Debit amount]]</f>
        <v>5</v>
      </c>
      <c r="I295" s="2">
        <f>I294+Table1[[#This Row],[Amount]]</f>
        <v>25878.709999999959</v>
      </c>
      <c r="J295" t="str">
        <f t="shared" si="4"/>
        <v>Income</v>
      </c>
      <c r="K295" s="2" t="s">
        <v>97</v>
      </c>
      <c r="L295" s="24" t="str">
        <f>TEXT(Table1[[#This Row],[Transaction date]],"mmm-yy")</f>
        <v>Jan-24</v>
      </c>
    </row>
    <row r="296" spans="1:12" x14ac:dyDescent="0.25">
      <c r="A296" s="1">
        <v>45306</v>
      </c>
      <c r="B296" t="s">
        <v>10</v>
      </c>
      <c r="C296" t="s">
        <v>8</v>
      </c>
      <c r="D296">
        <v>17490960</v>
      </c>
      <c r="E296" t="s">
        <v>32</v>
      </c>
      <c r="G296" s="2">
        <v>5</v>
      </c>
      <c r="H296" s="2">
        <f>Table1[[#This Row],[Credit amount]]-Table1[[#This Row],[Debit amount]]</f>
        <v>5</v>
      </c>
      <c r="I296" s="2">
        <f>I295+Table1[[#This Row],[Amount]]</f>
        <v>25883.709999999959</v>
      </c>
      <c r="J296" t="str">
        <f t="shared" si="4"/>
        <v>Income</v>
      </c>
      <c r="K296" s="2" t="s">
        <v>97</v>
      </c>
      <c r="L296" s="24" t="str">
        <f>TEXT(Table1[[#This Row],[Transaction date]],"mmm-yy")</f>
        <v>Jan-24</v>
      </c>
    </row>
    <row r="297" spans="1:12" x14ac:dyDescent="0.25">
      <c r="A297" s="1">
        <v>45306</v>
      </c>
      <c r="B297" t="s">
        <v>10</v>
      </c>
      <c r="C297" t="s">
        <v>8</v>
      </c>
      <c r="D297">
        <v>17490960</v>
      </c>
      <c r="E297" t="s">
        <v>40</v>
      </c>
      <c r="G297" s="2">
        <v>5</v>
      </c>
      <c r="H297" s="2">
        <f>Table1[[#This Row],[Credit amount]]-Table1[[#This Row],[Debit amount]]</f>
        <v>5</v>
      </c>
      <c r="I297" s="2">
        <f>I296+Table1[[#This Row],[Amount]]</f>
        <v>25888.709999999959</v>
      </c>
      <c r="J297" t="str">
        <f t="shared" si="4"/>
        <v>Income</v>
      </c>
      <c r="K297" s="2" t="s">
        <v>97</v>
      </c>
      <c r="L297" s="24" t="str">
        <f>TEXT(Table1[[#This Row],[Transaction date]],"mmm-yy")</f>
        <v>Jan-24</v>
      </c>
    </row>
    <row r="298" spans="1:12" x14ac:dyDescent="0.25">
      <c r="A298" s="1">
        <v>45306</v>
      </c>
      <c r="B298" t="s">
        <v>10</v>
      </c>
      <c r="C298" t="s">
        <v>8</v>
      </c>
      <c r="D298">
        <v>17490960</v>
      </c>
      <c r="E298" t="s">
        <v>41</v>
      </c>
      <c r="G298" s="2">
        <v>5</v>
      </c>
      <c r="H298" s="2">
        <f>Table1[[#This Row],[Credit amount]]-Table1[[#This Row],[Debit amount]]</f>
        <v>5</v>
      </c>
      <c r="I298" s="2">
        <f>I297+Table1[[#This Row],[Amount]]</f>
        <v>25893.709999999959</v>
      </c>
      <c r="J298" t="str">
        <f t="shared" si="4"/>
        <v>Income</v>
      </c>
      <c r="K298" s="2" t="s">
        <v>97</v>
      </c>
      <c r="L298" s="24" t="str">
        <f>TEXT(Table1[[#This Row],[Transaction date]],"mmm-yy")</f>
        <v>Jan-24</v>
      </c>
    </row>
    <row r="299" spans="1:12" x14ac:dyDescent="0.25">
      <c r="A299" s="1">
        <v>45306</v>
      </c>
      <c r="B299" t="s">
        <v>10</v>
      </c>
      <c r="C299" t="s">
        <v>8</v>
      </c>
      <c r="D299">
        <v>17490960</v>
      </c>
      <c r="E299" t="s">
        <v>35</v>
      </c>
      <c r="G299" s="2">
        <v>5</v>
      </c>
      <c r="H299" s="2">
        <f>Table1[[#This Row],[Credit amount]]-Table1[[#This Row],[Debit amount]]</f>
        <v>5</v>
      </c>
      <c r="I299" s="2">
        <f>I298+Table1[[#This Row],[Amount]]</f>
        <v>25898.709999999959</v>
      </c>
      <c r="J299" t="str">
        <f t="shared" si="4"/>
        <v>Income</v>
      </c>
      <c r="K299" s="2" t="s">
        <v>97</v>
      </c>
      <c r="L299" s="24" t="str">
        <f>TEXT(Table1[[#This Row],[Transaction date]],"mmm-yy")</f>
        <v>Jan-24</v>
      </c>
    </row>
    <row r="300" spans="1:12" x14ac:dyDescent="0.25">
      <c r="A300" s="1">
        <v>45306</v>
      </c>
      <c r="B300" t="s">
        <v>10</v>
      </c>
      <c r="C300" t="s">
        <v>8</v>
      </c>
      <c r="D300">
        <v>17490960</v>
      </c>
      <c r="E300" t="s">
        <v>34</v>
      </c>
      <c r="G300" s="2">
        <v>5</v>
      </c>
      <c r="H300" s="2">
        <f>Table1[[#This Row],[Credit amount]]-Table1[[#This Row],[Debit amount]]</f>
        <v>5</v>
      </c>
      <c r="I300" s="2">
        <f>I299+Table1[[#This Row],[Amount]]</f>
        <v>25903.709999999959</v>
      </c>
      <c r="J300" t="str">
        <f t="shared" si="4"/>
        <v>Income</v>
      </c>
      <c r="K300" s="2" t="s">
        <v>97</v>
      </c>
      <c r="L300" s="24" t="str">
        <f>TEXT(Table1[[#This Row],[Transaction date]],"mmm-yy")</f>
        <v>Jan-24</v>
      </c>
    </row>
    <row r="301" spans="1:12" x14ac:dyDescent="0.25">
      <c r="A301" s="1">
        <v>45307</v>
      </c>
      <c r="B301" t="s">
        <v>10</v>
      </c>
      <c r="C301" t="s">
        <v>8</v>
      </c>
      <c r="D301">
        <v>17490960</v>
      </c>
      <c r="E301" t="s">
        <v>23</v>
      </c>
      <c r="G301" s="2">
        <v>5</v>
      </c>
      <c r="H301" s="2">
        <f>Table1[[#This Row],[Credit amount]]-Table1[[#This Row],[Debit amount]]</f>
        <v>5</v>
      </c>
      <c r="I301" s="2">
        <f>I300+Table1[[#This Row],[Amount]]</f>
        <v>25908.709999999959</v>
      </c>
      <c r="J301" t="str">
        <f t="shared" si="4"/>
        <v>Income</v>
      </c>
      <c r="K301" s="2" t="s">
        <v>97</v>
      </c>
      <c r="L301" s="24" t="str">
        <f>TEXT(Table1[[#This Row],[Transaction date]],"mmm-yy")</f>
        <v>Jan-24</v>
      </c>
    </row>
    <row r="302" spans="1:12" x14ac:dyDescent="0.25">
      <c r="A302" s="1">
        <v>45307</v>
      </c>
      <c r="B302" t="s">
        <v>10</v>
      </c>
      <c r="C302" t="s">
        <v>8</v>
      </c>
      <c r="D302">
        <v>17490960</v>
      </c>
      <c r="E302" t="s">
        <v>26</v>
      </c>
      <c r="G302" s="2">
        <v>5</v>
      </c>
      <c r="H302" s="2">
        <f>Table1[[#This Row],[Credit amount]]-Table1[[#This Row],[Debit amount]]</f>
        <v>5</v>
      </c>
      <c r="I302" s="2">
        <f>I301+Table1[[#This Row],[Amount]]</f>
        <v>25913.709999999959</v>
      </c>
      <c r="J302" t="str">
        <f t="shared" si="4"/>
        <v>Income</v>
      </c>
      <c r="K302" s="2" t="s">
        <v>97</v>
      </c>
      <c r="L302" s="24" t="str">
        <f>TEXT(Table1[[#This Row],[Transaction date]],"mmm-yy")</f>
        <v>Jan-24</v>
      </c>
    </row>
    <row r="303" spans="1:12" x14ac:dyDescent="0.25">
      <c r="A303" s="1">
        <v>45307</v>
      </c>
      <c r="B303" t="s">
        <v>10</v>
      </c>
      <c r="C303" t="s">
        <v>8</v>
      </c>
      <c r="D303">
        <v>17490960</v>
      </c>
      <c r="E303" t="s">
        <v>28</v>
      </c>
      <c r="G303" s="2">
        <v>5</v>
      </c>
      <c r="H303" s="2">
        <f>Table1[[#This Row],[Credit amount]]-Table1[[#This Row],[Debit amount]]</f>
        <v>5</v>
      </c>
      <c r="I303" s="2">
        <f>I302+Table1[[#This Row],[Amount]]</f>
        <v>25918.709999999959</v>
      </c>
      <c r="J303" t="str">
        <f t="shared" si="4"/>
        <v>Income</v>
      </c>
      <c r="K303" s="2" t="s">
        <v>97</v>
      </c>
      <c r="L303" s="24" t="str">
        <f>TEXT(Table1[[#This Row],[Transaction date]],"mmm-yy")</f>
        <v>Jan-24</v>
      </c>
    </row>
    <row r="304" spans="1:12" x14ac:dyDescent="0.25">
      <c r="A304" s="1">
        <v>45308</v>
      </c>
      <c r="B304" t="s">
        <v>10</v>
      </c>
      <c r="C304" t="s">
        <v>8</v>
      </c>
      <c r="D304">
        <v>17490960</v>
      </c>
      <c r="E304" t="s">
        <v>25</v>
      </c>
      <c r="G304" s="2">
        <v>5</v>
      </c>
      <c r="H304" s="2">
        <f>Table1[[#This Row],[Credit amount]]-Table1[[#This Row],[Debit amount]]</f>
        <v>5</v>
      </c>
      <c r="I304" s="2">
        <f>I303+Table1[[#This Row],[Amount]]</f>
        <v>25923.709999999959</v>
      </c>
      <c r="J304" t="str">
        <f t="shared" si="4"/>
        <v>Income</v>
      </c>
      <c r="K304" s="2" t="s">
        <v>97</v>
      </c>
      <c r="L304" s="24" t="str">
        <f>TEXT(Table1[[#This Row],[Transaction date]],"mmm-yy")</f>
        <v>Jan-24</v>
      </c>
    </row>
    <row r="305" spans="1:12" x14ac:dyDescent="0.25">
      <c r="A305" s="1">
        <v>45309</v>
      </c>
      <c r="B305" t="s">
        <v>10</v>
      </c>
      <c r="C305" t="s">
        <v>8</v>
      </c>
      <c r="D305">
        <v>17490960</v>
      </c>
      <c r="E305" t="s">
        <v>24</v>
      </c>
      <c r="G305" s="2">
        <v>5</v>
      </c>
      <c r="H305" s="2">
        <f>Table1[[#This Row],[Credit amount]]-Table1[[#This Row],[Debit amount]]</f>
        <v>5</v>
      </c>
      <c r="I305" s="2">
        <f>I304+Table1[[#This Row],[Amount]]</f>
        <v>25928.709999999959</v>
      </c>
      <c r="J305" t="str">
        <f t="shared" si="4"/>
        <v>Income</v>
      </c>
      <c r="K305" s="2" t="s">
        <v>97</v>
      </c>
      <c r="L305" s="24" t="str">
        <f>TEXT(Table1[[#This Row],[Transaction date]],"mmm-yy")</f>
        <v>Jan-24</v>
      </c>
    </row>
    <row r="306" spans="1:12" x14ac:dyDescent="0.25">
      <c r="A306" s="1">
        <v>45309</v>
      </c>
      <c r="B306" t="s">
        <v>10</v>
      </c>
      <c r="C306" t="s">
        <v>8</v>
      </c>
      <c r="D306">
        <v>17490960</v>
      </c>
      <c r="E306" t="s">
        <v>27</v>
      </c>
      <c r="G306" s="2">
        <v>5</v>
      </c>
      <c r="H306" s="2">
        <f>Table1[[#This Row],[Credit amount]]-Table1[[#This Row],[Debit amount]]</f>
        <v>5</v>
      </c>
      <c r="I306" s="2">
        <f>I305+Table1[[#This Row],[Amount]]</f>
        <v>25933.709999999959</v>
      </c>
      <c r="J306" t="str">
        <f t="shared" si="4"/>
        <v>Income</v>
      </c>
      <c r="K306" s="2" t="s">
        <v>97</v>
      </c>
      <c r="L306" s="24" t="str">
        <f>TEXT(Table1[[#This Row],[Transaction date]],"mmm-yy")</f>
        <v>Jan-24</v>
      </c>
    </row>
    <row r="307" spans="1:12" x14ac:dyDescent="0.25">
      <c r="A307" s="1">
        <v>45309</v>
      </c>
      <c r="B307" t="s">
        <v>10</v>
      </c>
      <c r="C307" t="s">
        <v>8</v>
      </c>
      <c r="D307">
        <v>17490960</v>
      </c>
      <c r="E307" t="s">
        <v>29</v>
      </c>
      <c r="G307" s="2">
        <v>5</v>
      </c>
      <c r="H307" s="2">
        <f>Table1[[#This Row],[Credit amount]]-Table1[[#This Row],[Debit amount]]</f>
        <v>5</v>
      </c>
      <c r="I307" s="2">
        <f>I306+Table1[[#This Row],[Amount]]</f>
        <v>25938.709999999959</v>
      </c>
      <c r="J307" t="str">
        <f t="shared" si="4"/>
        <v>Income</v>
      </c>
      <c r="K307" s="2" t="s">
        <v>97</v>
      </c>
      <c r="L307" s="24" t="str">
        <f>TEXT(Table1[[#This Row],[Transaction date]],"mmm-yy")</f>
        <v>Jan-24</v>
      </c>
    </row>
    <row r="308" spans="1:12" x14ac:dyDescent="0.25">
      <c r="A308" s="1">
        <v>45310</v>
      </c>
      <c r="B308" t="s">
        <v>10</v>
      </c>
      <c r="C308" t="s">
        <v>8</v>
      </c>
      <c r="D308">
        <v>17490960</v>
      </c>
      <c r="E308" t="s">
        <v>18</v>
      </c>
      <c r="G308" s="2">
        <v>5</v>
      </c>
      <c r="H308" s="2">
        <f>Table1[[#This Row],[Credit amount]]-Table1[[#This Row],[Debit amount]]</f>
        <v>5</v>
      </c>
      <c r="I308" s="2">
        <f>I307+Table1[[#This Row],[Amount]]</f>
        <v>25943.709999999959</v>
      </c>
      <c r="J308" t="str">
        <f t="shared" si="4"/>
        <v>Income</v>
      </c>
      <c r="K308" s="2" t="s">
        <v>97</v>
      </c>
      <c r="L308" s="24" t="str">
        <f>TEXT(Table1[[#This Row],[Transaction date]],"mmm-yy")</f>
        <v>Jan-24</v>
      </c>
    </row>
    <row r="309" spans="1:12" x14ac:dyDescent="0.25">
      <c r="A309" s="1">
        <v>45310</v>
      </c>
      <c r="B309" t="s">
        <v>10</v>
      </c>
      <c r="C309" t="s">
        <v>8</v>
      </c>
      <c r="D309">
        <v>17490960</v>
      </c>
      <c r="E309" t="s">
        <v>19</v>
      </c>
      <c r="G309" s="2">
        <v>5</v>
      </c>
      <c r="H309" s="2">
        <f>Table1[[#This Row],[Credit amount]]-Table1[[#This Row],[Debit amount]]</f>
        <v>5</v>
      </c>
      <c r="I309" s="2">
        <f>I308+Table1[[#This Row],[Amount]]</f>
        <v>25948.709999999959</v>
      </c>
      <c r="J309" t="str">
        <f t="shared" si="4"/>
        <v>Income</v>
      </c>
      <c r="K309" s="2" t="s">
        <v>97</v>
      </c>
      <c r="L309" s="24" t="str">
        <f>TEXT(Table1[[#This Row],[Transaction date]],"mmm-yy")</f>
        <v>Jan-24</v>
      </c>
    </row>
    <row r="310" spans="1:12" x14ac:dyDescent="0.25">
      <c r="A310" s="1">
        <v>45310</v>
      </c>
      <c r="B310" t="s">
        <v>10</v>
      </c>
      <c r="C310" t="s">
        <v>8</v>
      </c>
      <c r="D310">
        <v>17490960</v>
      </c>
      <c r="E310" t="s">
        <v>20</v>
      </c>
      <c r="G310" s="2">
        <v>5</v>
      </c>
      <c r="H310" s="2">
        <f>Table1[[#This Row],[Credit amount]]-Table1[[#This Row],[Debit amount]]</f>
        <v>5</v>
      </c>
      <c r="I310" s="2">
        <f>I309+Table1[[#This Row],[Amount]]</f>
        <v>25953.709999999959</v>
      </c>
      <c r="J310" t="str">
        <f t="shared" si="4"/>
        <v>Income</v>
      </c>
      <c r="K310" s="2" t="s">
        <v>97</v>
      </c>
      <c r="L310" s="24" t="str">
        <f>TEXT(Table1[[#This Row],[Transaction date]],"mmm-yy")</f>
        <v>Jan-24</v>
      </c>
    </row>
    <row r="311" spans="1:12" x14ac:dyDescent="0.25">
      <c r="A311" s="1">
        <v>45313</v>
      </c>
      <c r="B311" t="s">
        <v>7</v>
      </c>
      <c r="C311" t="s">
        <v>8</v>
      </c>
      <c r="D311">
        <v>17490960</v>
      </c>
      <c r="E311" t="s">
        <v>9</v>
      </c>
      <c r="G311" s="2">
        <v>4.6900000000000004</v>
      </c>
      <c r="H311" s="2">
        <f>Table1[[#This Row],[Credit amount]]-Table1[[#This Row],[Debit amount]]</f>
        <v>4.6900000000000004</v>
      </c>
      <c r="I311" s="2">
        <f>I310+Table1[[#This Row],[Amount]]</f>
        <v>25958.399999999958</v>
      </c>
      <c r="J311" t="str">
        <f t="shared" si="4"/>
        <v>Income</v>
      </c>
      <c r="K311" s="2" t="s">
        <v>97</v>
      </c>
      <c r="L311" s="24" t="str">
        <f>TEXT(Table1[[#This Row],[Transaction date]],"mmm-yy")</f>
        <v>Jan-24</v>
      </c>
    </row>
    <row r="312" spans="1:12" x14ac:dyDescent="0.25">
      <c r="A312" s="1">
        <v>45313</v>
      </c>
      <c r="B312" t="s">
        <v>10</v>
      </c>
      <c r="C312" t="s">
        <v>8</v>
      </c>
      <c r="D312">
        <v>17490960</v>
      </c>
      <c r="E312" t="s">
        <v>13</v>
      </c>
      <c r="G312" s="2">
        <v>5</v>
      </c>
      <c r="H312" s="2">
        <f>Table1[[#This Row],[Credit amount]]-Table1[[#This Row],[Debit amount]]</f>
        <v>5</v>
      </c>
      <c r="I312" s="2">
        <f>I311+Table1[[#This Row],[Amount]]</f>
        <v>25963.399999999958</v>
      </c>
      <c r="J312" t="str">
        <f t="shared" si="4"/>
        <v>Income</v>
      </c>
      <c r="K312" s="2" t="s">
        <v>97</v>
      </c>
      <c r="L312" s="24" t="str">
        <f>TEXT(Table1[[#This Row],[Transaction date]],"mmm-yy")</f>
        <v>Jan-24</v>
      </c>
    </row>
    <row r="313" spans="1:12" x14ac:dyDescent="0.25">
      <c r="A313" s="1">
        <v>45313</v>
      </c>
      <c r="B313" t="s">
        <v>10</v>
      </c>
      <c r="C313" t="s">
        <v>8</v>
      </c>
      <c r="D313">
        <v>17490960</v>
      </c>
      <c r="E313" t="s">
        <v>12</v>
      </c>
      <c r="G313" s="2">
        <v>5</v>
      </c>
      <c r="H313" s="2">
        <f>Table1[[#This Row],[Credit amount]]-Table1[[#This Row],[Debit amount]]</f>
        <v>5</v>
      </c>
      <c r="I313" s="2">
        <f>I312+Table1[[#This Row],[Amount]]</f>
        <v>25968.399999999958</v>
      </c>
      <c r="J313" t="str">
        <f t="shared" si="4"/>
        <v>Income</v>
      </c>
      <c r="K313" s="2" t="s">
        <v>97</v>
      </c>
      <c r="L313" s="24" t="str">
        <f>TEXT(Table1[[#This Row],[Transaction date]],"mmm-yy")</f>
        <v>Jan-24</v>
      </c>
    </row>
    <row r="314" spans="1:12" x14ac:dyDescent="0.25">
      <c r="A314" s="1">
        <v>45313</v>
      </c>
      <c r="B314" t="s">
        <v>10</v>
      </c>
      <c r="C314" t="s">
        <v>8</v>
      </c>
      <c r="D314">
        <v>17490960</v>
      </c>
      <c r="E314" t="s">
        <v>14</v>
      </c>
      <c r="G314" s="2">
        <v>5</v>
      </c>
      <c r="H314" s="2">
        <f>Table1[[#This Row],[Credit amount]]-Table1[[#This Row],[Debit amount]]</f>
        <v>5</v>
      </c>
      <c r="I314" s="2">
        <f>I313+Table1[[#This Row],[Amount]]</f>
        <v>25973.399999999958</v>
      </c>
      <c r="J314" t="str">
        <f t="shared" si="4"/>
        <v>Income</v>
      </c>
      <c r="K314" s="2" t="s">
        <v>97</v>
      </c>
      <c r="L314" s="24" t="str">
        <f>TEXT(Table1[[#This Row],[Transaction date]],"mmm-yy")</f>
        <v>Jan-24</v>
      </c>
    </row>
    <row r="315" spans="1:12" x14ac:dyDescent="0.25">
      <c r="A315" s="1">
        <v>45313</v>
      </c>
      <c r="B315" t="s">
        <v>10</v>
      </c>
      <c r="C315" t="s">
        <v>8</v>
      </c>
      <c r="D315">
        <v>17490960</v>
      </c>
      <c r="E315" t="s">
        <v>11</v>
      </c>
      <c r="G315" s="2">
        <v>5</v>
      </c>
      <c r="H315" s="2">
        <f>Table1[[#This Row],[Credit amount]]-Table1[[#This Row],[Debit amount]]</f>
        <v>5</v>
      </c>
      <c r="I315" s="2">
        <f>I314+Table1[[#This Row],[Amount]]</f>
        <v>25978.399999999958</v>
      </c>
      <c r="J315" t="str">
        <f t="shared" si="4"/>
        <v>Income</v>
      </c>
      <c r="K315" s="2" t="s">
        <v>97</v>
      </c>
      <c r="L315" s="24" t="str">
        <f>TEXT(Table1[[#This Row],[Transaction date]],"mmm-yy")</f>
        <v>Jan-24</v>
      </c>
    </row>
    <row r="316" spans="1:12" x14ac:dyDescent="0.25">
      <c r="A316" s="1">
        <v>45313</v>
      </c>
      <c r="B316" t="s">
        <v>10</v>
      </c>
      <c r="C316" t="s">
        <v>8</v>
      </c>
      <c r="D316">
        <v>17490960</v>
      </c>
      <c r="E316" t="s">
        <v>17</v>
      </c>
      <c r="G316" s="2">
        <v>5</v>
      </c>
      <c r="H316" s="2">
        <f>Table1[[#This Row],[Credit amount]]-Table1[[#This Row],[Debit amount]]</f>
        <v>5</v>
      </c>
      <c r="I316" s="2">
        <f>I315+Table1[[#This Row],[Amount]]</f>
        <v>25983.399999999958</v>
      </c>
      <c r="J316" t="str">
        <f t="shared" si="4"/>
        <v>Income</v>
      </c>
      <c r="K316" s="2" t="s">
        <v>97</v>
      </c>
      <c r="L316" s="24" t="str">
        <f>TEXT(Table1[[#This Row],[Transaction date]],"mmm-yy")</f>
        <v>Jan-24</v>
      </c>
    </row>
    <row r="317" spans="1:12" x14ac:dyDescent="0.25">
      <c r="A317" s="1">
        <v>45313</v>
      </c>
      <c r="B317" t="s">
        <v>10</v>
      </c>
      <c r="C317" t="s">
        <v>8</v>
      </c>
      <c r="D317">
        <v>17490960</v>
      </c>
      <c r="E317" t="s">
        <v>15</v>
      </c>
      <c r="G317" s="2">
        <v>5</v>
      </c>
      <c r="H317" s="2">
        <f>Table1[[#This Row],[Credit amount]]-Table1[[#This Row],[Debit amount]]</f>
        <v>5</v>
      </c>
      <c r="I317" s="2">
        <f>I316+Table1[[#This Row],[Amount]]</f>
        <v>25988.399999999958</v>
      </c>
      <c r="J317" t="str">
        <f t="shared" si="4"/>
        <v>Income</v>
      </c>
      <c r="K317" s="2" t="s">
        <v>97</v>
      </c>
      <c r="L317" s="24" t="str">
        <f>TEXT(Table1[[#This Row],[Transaction date]],"mmm-yy")</f>
        <v>Jan-24</v>
      </c>
    </row>
    <row r="318" spans="1:12" x14ac:dyDescent="0.25">
      <c r="A318" s="1">
        <v>45313</v>
      </c>
      <c r="B318" t="s">
        <v>10</v>
      </c>
      <c r="C318" t="s">
        <v>8</v>
      </c>
      <c r="D318">
        <v>17490960</v>
      </c>
      <c r="E318" t="s">
        <v>16</v>
      </c>
      <c r="G318" s="2">
        <v>5</v>
      </c>
      <c r="H318" s="2">
        <f>Table1[[#This Row],[Credit amount]]-Table1[[#This Row],[Debit amount]]</f>
        <v>5</v>
      </c>
      <c r="I318" s="2">
        <f>I317+Table1[[#This Row],[Amount]]</f>
        <v>25993.399999999958</v>
      </c>
      <c r="J318" t="str">
        <f t="shared" si="4"/>
        <v>Income</v>
      </c>
      <c r="K318" s="2" t="s">
        <v>97</v>
      </c>
      <c r="L318" s="24" t="str">
        <f>TEXT(Table1[[#This Row],[Transaction date]],"mmm-yy")</f>
        <v>Jan-24</v>
      </c>
    </row>
    <row r="319" spans="1:12" x14ac:dyDescent="0.25">
      <c r="A319" s="1">
        <v>45315</v>
      </c>
      <c r="B319" t="s">
        <v>7</v>
      </c>
      <c r="C319" t="s">
        <v>8</v>
      </c>
      <c r="D319">
        <v>17490960</v>
      </c>
      <c r="E319" t="s">
        <v>9</v>
      </c>
      <c r="G319" s="2">
        <v>4.6900000000000004</v>
      </c>
      <c r="H319" s="2">
        <f>Table1[[#This Row],[Credit amount]]-Table1[[#This Row],[Debit amount]]</f>
        <v>4.6900000000000004</v>
      </c>
      <c r="I319" s="2">
        <f>I318+Table1[[#This Row],[Amount]]</f>
        <v>25998.089999999956</v>
      </c>
      <c r="J319" t="str">
        <f t="shared" si="4"/>
        <v>Income</v>
      </c>
      <c r="K319" s="2" t="s">
        <v>97</v>
      </c>
      <c r="L319" s="24" t="str">
        <f>TEXT(Table1[[#This Row],[Transaction date]],"mmm-yy")</f>
        <v>Jan-24</v>
      </c>
    </row>
    <row r="320" spans="1:12" x14ac:dyDescent="0.25">
      <c r="A320" s="1">
        <v>45320</v>
      </c>
      <c r="B320" t="s">
        <v>7</v>
      </c>
      <c r="C320" t="s">
        <v>8</v>
      </c>
      <c r="D320">
        <v>17490960</v>
      </c>
      <c r="E320" t="s">
        <v>9</v>
      </c>
      <c r="G320" s="2">
        <v>4.6900000000000004</v>
      </c>
      <c r="H320" s="2">
        <f>Table1[[#This Row],[Credit amount]]-Table1[[#This Row],[Debit amount]]</f>
        <v>4.6900000000000004</v>
      </c>
      <c r="I320" s="2">
        <f>I319+Table1[[#This Row],[Amount]]</f>
        <v>26002.779999999955</v>
      </c>
      <c r="J320" t="str">
        <f t="shared" si="4"/>
        <v>Income</v>
      </c>
      <c r="K320" s="2" t="s">
        <v>97</v>
      </c>
      <c r="L320" s="24" t="str">
        <f>TEXT(Table1[[#This Row],[Transaction date]],"mmm-yy")</f>
        <v>Jan-24</v>
      </c>
    </row>
    <row r="321" spans="1:12" x14ac:dyDescent="0.25">
      <c r="A321" s="1">
        <v>45321</v>
      </c>
      <c r="B321" t="s">
        <v>7</v>
      </c>
      <c r="C321" t="s">
        <v>8</v>
      </c>
      <c r="D321">
        <v>17490960</v>
      </c>
      <c r="E321" t="s">
        <v>9</v>
      </c>
      <c r="G321" s="2">
        <v>9.56</v>
      </c>
      <c r="H321" s="2">
        <f>Table1[[#This Row],[Credit amount]]-Table1[[#This Row],[Debit amount]]</f>
        <v>9.56</v>
      </c>
      <c r="I321" s="2">
        <f>I320+Table1[[#This Row],[Amount]]</f>
        <v>26012.339999999956</v>
      </c>
      <c r="J321" t="str">
        <f t="shared" si="4"/>
        <v>Income</v>
      </c>
      <c r="K321" s="2" t="s">
        <v>97</v>
      </c>
      <c r="L321" s="24" t="str">
        <f>TEXT(Table1[[#This Row],[Transaction date]],"mmm-yy")</f>
        <v>Jan-24</v>
      </c>
    </row>
    <row r="322" spans="1:12" x14ac:dyDescent="0.25">
      <c r="A322" s="1">
        <v>45323</v>
      </c>
      <c r="B322" t="s">
        <v>10</v>
      </c>
      <c r="C322" t="s">
        <v>8</v>
      </c>
      <c r="D322">
        <v>17490960</v>
      </c>
      <c r="E322" t="s">
        <v>46</v>
      </c>
      <c r="G322" s="2">
        <v>5</v>
      </c>
      <c r="H322" s="2">
        <f>Table1[[#This Row],[Credit amount]]-Table1[[#This Row],[Debit amount]]</f>
        <v>5</v>
      </c>
      <c r="I322" s="2">
        <f>I321+Table1[[#This Row],[Amount]]</f>
        <v>26017.339999999956</v>
      </c>
      <c r="J322" t="str">
        <f t="shared" si="4"/>
        <v>Income</v>
      </c>
      <c r="K322" s="2" t="s">
        <v>97</v>
      </c>
      <c r="L322" s="24" t="str">
        <f>TEXT(Table1[[#This Row],[Transaction date]],"mmm-yy")</f>
        <v>Feb-24</v>
      </c>
    </row>
    <row r="323" spans="1:12" x14ac:dyDescent="0.25">
      <c r="A323" s="1">
        <v>45323</v>
      </c>
      <c r="B323" t="s">
        <v>10</v>
      </c>
      <c r="C323" t="s">
        <v>8</v>
      </c>
      <c r="D323">
        <v>17490960</v>
      </c>
      <c r="E323" t="s">
        <v>47</v>
      </c>
      <c r="G323" s="2">
        <v>5</v>
      </c>
      <c r="H323" s="2">
        <f>Table1[[#This Row],[Credit amount]]-Table1[[#This Row],[Debit amount]]</f>
        <v>5</v>
      </c>
      <c r="I323" s="2">
        <f>I322+Table1[[#This Row],[Amount]]</f>
        <v>26022.339999999956</v>
      </c>
      <c r="J323" t="str">
        <f t="shared" si="4"/>
        <v>Income</v>
      </c>
      <c r="K323" s="2" t="s">
        <v>97</v>
      </c>
      <c r="L323" s="24" t="str">
        <f>TEXT(Table1[[#This Row],[Transaction date]],"mmm-yy")</f>
        <v>Feb-24</v>
      </c>
    </row>
    <row r="324" spans="1:12" x14ac:dyDescent="0.25">
      <c r="A324" s="1">
        <v>45323</v>
      </c>
      <c r="B324" t="s">
        <v>10</v>
      </c>
      <c r="C324" t="s">
        <v>8</v>
      </c>
      <c r="D324">
        <v>17490960</v>
      </c>
      <c r="E324" t="s">
        <v>48</v>
      </c>
      <c r="G324" s="2">
        <v>5</v>
      </c>
      <c r="H324" s="2">
        <f>Table1[[#This Row],[Credit amount]]-Table1[[#This Row],[Debit amount]]</f>
        <v>5</v>
      </c>
      <c r="I324" s="2">
        <f>I323+Table1[[#This Row],[Amount]]</f>
        <v>26027.339999999956</v>
      </c>
      <c r="J324" t="str">
        <f t="shared" ref="J324:J387" si="5">IF(F324="","Income","Expenditure")</f>
        <v>Income</v>
      </c>
      <c r="K324" s="2" t="s">
        <v>97</v>
      </c>
      <c r="L324" s="24" t="str">
        <f>TEXT(Table1[[#This Row],[Transaction date]],"mmm-yy")</f>
        <v>Feb-24</v>
      </c>
    </row>
    <row r="325" spans="1:12" x14ac:dyDescent="0.25">
      <c r="A325" s="1">
        <v>45323</v>
      </c>
      <c r="B325" t="s">
        <v>10</v>
      </c>
      <c r="C325" t="s">
        <v>8</v>
      </c>
      <c r="D325">
        <v>17490960</v>
      </c>
      <c r="E325" t="s">
        <v>49</v>
      </c>
      <c r="G325" s="2">
        <v>5</v>
      </c>
      <c r="H325" s="2">
        <f>Table1[[#This Row],[Credit amount]]-Table1[[#This Row],[Debit amount]]</f>
        <v>5</v>
      </c>
      <c r="I325" s="2">
        <f>I324+Table1[[#This Row],[Amount]]</f>
        <v>26032.339999999956</v>
      </c>
      <c r="J325" t="str">
        <f t="shared" si="5"/>
        <v>Income</v>
      </c>
      <c r="K325" s="2" t="s">
        <v>97</v>
      </c>
      <c r="L325" s="24" t="str">
        <f>TEXT(Table1[[#This Row],[Transaction date]],"mmm-yy")</f>
        <v>Feb-24</v>
      </c>
    </row>
    <row r="326" spans="1:12" x14ac:dyDescent="0.25">
      <c r="A326" s="1">
        <v>45323</v>
      </c>
      <c r="B326" t="s">
        <v>10</v>
      </c>
      <c r="C326" t="s">
        <v>8</v>
      </c>
      <c r="D326">
        <v>17490960</v>
      </c>
      <c r="E326" t="s">
        <v>50</v>
      </c>
      <c r="G326" s="2">
        <v>5</v>
      </c>
      <c r="H326" s="2">
        <f>Table1[[#This Row],[Credit amount]]-Table1[[#This Row],[Debit amount]]</f>
        <v>5</v>
      </c>
      <c r="I326" s="2">
        <f>I325+Table1[[#This Row],[Amount]]</f>
        <v>26037.339999999956</v>
      </c>
      <c r="J326" t="str">
        <f t="shared" si="5"/>
        <v>Income</v>
      </c>
      <c r="K326" s="2" t="s">
        <v>97</v>
      </c>
      <c r="L326" s="24" t="str">
        <f>TEXT(Table1[[#This Row],[Transaction date]],"mmm-yy")</f>
        <v>Feb-24</v>
      </c>
    </row>
    <row r="327" spans="1:12" x14ac:dyDescent="0.25">
      <c r="A327" s="1">
        <v>45324</v>
      </c>
      <c r="B327" t="s">
        <v>7</v>
      </c>
      <c r="C327" t="s">
        <v>8</v>
      </c>
      <c r="D327">
        <v>17490960</v>
      </c>
      <c r="E327" t="s">
        <v>9</v>
      </c>
      <c r="G327" s="2">
        <v>4.6900000000000004</v>
      </c>
      <c r="H327" s="2">
        <f>Table1[[#This Row],[Credit amount]]-Table1[[#This Row],[Debit amount]]</f>
        <v>4.6900000000000004</v>
      </c>
      <c r="I327" s="2">
        <f>I326+Table1[[#This Row],[Amount]]</f>
        <v>26042.029999999955</v>
      </c>
      <c r="J327" t="str">
        <f t="shared" si="5"/>
        <v>Income</v>
      </c>
      <c r="K327" s="2" t="s">
        <v>97</v>
      </c>
      <c r="L327" s="24" t="str">
        <f>TEXT(Table1[[#This Row],[Transaction date]],"mmm-yy")</f>
        <v>Feb-24</v>
      </c>
    </row>
    <row r="328" spans="1:12" x14ac:dyDescent="0.25">
      <c r="A328" s="1">
        <v>45325</v>
      </c>
      <c r="B328" t="s">
        <v>7</v>
      </c>
      <c r="C328" t="s">
        <v>8</v>
      </c>
      <c r="D328">
        <v>17490960</v>
      </c>
      <c r="E328" t="s">
        <v>60</v>
      </c>
      <c r="G328" s="2">
        <v>5</v>
      </c>
      <c r="H328" s="2">
        <f>Table1[[#This Row],[Credit amount]]-Table1[[#This Row],[Debit amount]]</f>
        <v>5</v>
      </c>
      <c r="I328" s="2">
        <f>I327+Table1[[#This Row],[Amount]]</f>
        <v>26047.029999999955</v>
      </c>
      <c r="J328" t="str">
        <f t="shared" si="5"/>
        <v>Income</v>
      </c>
      <c r="K328" s="2" t="s">
        <v>97</v>
      </c>
      <c r="L328" s="24" t="str">
        <f>TEXT(Table1[[#This Row],[Transaction date]],"mmm-yy")</f>
        <v>Feb-24</v>
      </c>
    </row>
    <row r="329" spans="1:12" x14ac:dyDescent="0.25">
      <c r="A329" s="1">
        <v>45327</v>
      </c>
      <c r="B329" t="s">
        <v>10</v>
      </c>
      <c r="C329" t="s">
        <v>8</v>
      </c>
      <c r="D329">
        <v>17490960</v>
      </c>
      <c r="E329" t="s">
        <v>45</v>
      </c>
      <c r="G329" s="2">
        <v>5</v>
      </c>
      <c r="H329" s="2">
        <f>Table1[[#This Row],[Credit amount]]-Table1[[#This Row],[Debit amount]]</f>
        <v>5</v>
      </c>
      <c r="I329" s="2">
        <f>I328+Table1[[#This Row],[Amount]]</f>
        <v>26052.029999999955</v>
      </c>
      <c r="J329" t="str">
        <f t="shared" si="5"/>
        <v>Income</v>
      </c>
      <c r="K329" s="2" t="s">
        <v>97</v>
      </c>
      <c r="L329" s="24" t="str">
        <f>TEXT(Table1[[#This Row],[Transaction date]],"mmm-yy")</f>
        <v>Feb-24</v>
      </c>
    </row>
    <row r="330" spans="1:12" x14ac:dyDescent="0.25">
      <c r="A330" s="1">
        <v>45328</v>
      </c>
      <c r="B330" t="s">
        <v>7</v>
      </c>
      <c r="C330" t="s">
        <v>8</v>
      </c>
      <c r="D330">
        <v>17490960</v>
      </c>
      <c r="E330" t="s">
        <v>44</v>
      </c>
      <c r="G330" s="2">
        <v>5</v>
      </c>
      <c r="H330" s="2">
        <f>Table1[[#This Row],[Credit amount]]-Table1[[#This Row],[Debit amount]]</f>
        <v>5</v>
      </c>
      <c r="I330" s="2">
        <f>I329+Table1[[#This Row],[Amount]]</f>
        <v>26057.029999999955</v>
      </c>
      <c r="J330" t="str">
        <f t="shared" si="5"/>
        <v>Income</v>
      </c>
      <c r="K330" s="2" t="s">
        <v>97</v>
      </c>
      <c r="L330" s="24" t="str">
        <f>TEXT(Table1[[#This Row],[Transaction date]],"mmm-yy")</f>
        <v>Feb-24</v>
      </c>
    </row>
    <row r="331" spans="1:12" x14ac:dyDescent="0.25">
      <c r="A331" s="1">
        <v>45330</v>
      </c>
      <c r="B331" t="s">
        <v>7</v>
      </c>
      <c r="C331" t="s">
        <v>8</v>
      </c>
      <c r="D331">
        <v>17490960</v>
      </c>
      <c r="E331" t="s">
        <v>9</v>
      </c>
      <c r="G331" s="2">
        <v>4.6900000000000004</v>
      </c>
      <c r="H331" s="2">
        <f>Table1[[#This Row],[Credit amount]]-Table1[[#This Row],[Debit amount]]</f>
        <v>4.6900000000000004</v>
      </c>
      <c r="I331" s="2">
        <f>I330+Table1[[#This Row],[Amount]]</f>
        <v>26061.719999999954</v>
      </c>
      <c r="J331" t="str">
        <f t="shared" si="5"/>
        <v>Income</v>
      </c>
      <c r="K331" s="2" t="s">
        <v>97</v>
      </c>
      <c r="L331" s="24" t="str">
        <f>TEXT(Table1[[#This Row],[Transaction date]],"mmm-yy")</f>
        <v>Feb-24</v>
      </c>
    </row>
    <row r="332" spans="1:12" x14ac:dyDescent="0.25">
      <c r="A332" s="1">
        <v>45331</v>
      </c>
      <c r="B332" t="s">
        <v>7</v>
      </c>
      <c r="C332" t="s">
        <v>8</v>
      </c>
      <c r="D332">
        <v>17490960</v>
      </c>
      <c r="E332" t="s">
        <v>9</v>
      </c>
      <c r="G332" s="2">
        <v>58.6</v>
      </c>
      <c r="H332" s="2">
        <f>Table1[[#This Row],[Credit amount]]-Table1[[#This Row],[Debit amount]]</f>
        <v>58.6</v>
      </c>
      <c r="I332" s="2">
        <f>I331+Table1[[#This Row],[Amount]]</f>
        <v>26120.319999999952</v>
      </c>
      <c r="J332" t="str">
        <f t="shared" si="5"/>
        <v>Income</v>
      </c>
      <c r="K332" s="2" t="s">
        <v>97</v>
      </c>
      <c r="L332" s="24" t="str">
        <f>TEXT(Table1[[#This Row],[Transaction date]],"mmm-yy")</f>
        <v>Feb-24</v>
      </c>
    </row>
    <row r="333" spans="1:12" x14ac:dyDescent="0.25">
      <c r="A333" s="1">
        <v>45334</v>
      </c>
      <c r="B333" t="s">
        <v>7</v>
      </c>
      <c r="C333" t="s">
        <v>8</v>
      </c>
      <c r="D333">
        <v>17490960</v>
      </c>
      <c r="E333" t="s">
        <v>9</v>
      </c>
      <c r="G333" s="2">
        <v>4.6900000000000004</v>
      </c>
      <c r="H333" s="2">
        <f>Table1[[#This Row],[Credit amount]]-Table1[[#This Row],[Debit amount]]</f>
        <v>4.6900000000000004</v>
      </c>
      <c r="I333" s="2">
        <f>I332+Table1[[#This Row],[Amount]]</f>
        <v>26125.009999999951</v>
      </c>
      <c r="J333" t="str">
        <f t="shared" si="5"/>
        <v>Income</v>
      </c>
      <c r="K333" s="2" t="s">
        <v>97</v>
      </c>
      <c r="L333" s="24" t="str">
        <f>TEXT(Table1[[#This Row],[Transaction date]],"mmm-yy")</f>
        <v>Feb-24</v>
      </c>
    </row>
    <row r="334" spans="1:12" x14ac:dyDescent="0.25">
      <c r="A334" s="1">
        <v>45334</v>
      </c>
      <c r="B334" t="s">
        <v>10</v>
      </c>
      <c r="C334" t="s">
        <v>8</v>
      </c>
      <c r="D334">
        <v>17490960</v>
      </c>
      <c r="E334" t="s">
        <v>42</v>
      </c>
      <c r="G334" s="2">
        <v>5</v>
      </c>
      <c r="H334" s="2">
        <f>Table1[[#This Row],[Credit amount]]-Table1[[#This Row],[Debit amount]]</f>
        <v>5</v>
      </c>
      <c r="I334" s="2">
        <f>I333+Table1[[#This Row],[Amount]]</f>
        <v>26130.009999999951</v>
      </c>
      <c r="J334" t="str">
        <f t="shared" si="5"/>
        <v>Income</v>
      </c>
      <c r="K334" s="2" t="s">
        <v>97</v>
      </c>
      <c r="L334" s="24" t="str">
        <f>TEXT(Table1[[#This Row],[Transaction date]],"mmm-yy")</f>
        <v>Feb-24</v>
      </c>
    </row>
    <row r="335" spans="1:12" x14ac:dyDescent="0.25">
      <c r="A335" s="1">
        <v>45334</v>
      </c>
      <c r="B335" t="s">
        <v>10</v>
      </c>
      <c r="C335" t="s">
        <v>8</v>
      </c>
      <c r="D335">
        <v>17490960</v>
      </c>
      <c r="E335" t="s">
        <v>43</v>
      </c>
      <c r="G335" s="2">
        <v>5</v>
      </c>
      <c r="H335" s="2">
        <f>Table1[[#This Row],[Credit amount]]-Table1[[#This Row],[Debit amount]]</f>
        <v>5</v>
      </c>
      <c r="I335" s="2">
        <f>I334+Table1[[#This Row],[Amount]]</f>
        <v>26135.009999999951</v>
      </c>
      <c r="J335" t="str">
        <f t="shared" si="5"/>
        <v>Income</v>
      </c>
      <c r="K335" s="2" t="s">
        <v>97</v>
      </c>
      <c r="L335" s="24" t="str">
        <f>TEXT(Table1[[#This Row],[Transaction date]],"mmm-yy")</f>
        <v>Feb-24</v>
      </c>
    </row>
    <row r="336" spans="1:12" x14ac:dyDescent="0.25">
      <c r="A336" s="1">
        <v>45335</v>
      </c>
      <c r="B336" t="s">
        <v>10</v>
      </c>
      <c r="C336" t="s">
        <v>8</v>
      </c>
      <c r="D336">
        <v>17490960</v>
      </c>
      <c r="E336" t="s">
        <v>40</v>
      </c>
      <c r="G336" s="2">
        <v>5</v>
      </c>
      <c r="H336" s="2">
        <f>Table1[[#This Row],[Credit amount]]-Table1[[#This Row],[Debit amount]]</f>
        <v>5</v>
      </c>
      <c r="I336" s="2">
        <f>I335+Table1[[#This Row],[Amount]]</f>
        <v>26140.009999999951</v>
      </c>
      <c r="J336" t="str">
        <f t="shared" si="5"/>
        <v>Income</v>
      </c>
      <c r="K336" s="2" t="s">
        <v>97</v>
      </c>
      <c r="L336" s="24" t="str">
        <f>TEXT(Table1[[#This Row],[Transaction date]],"mmm-yy")</f>
        <v>Feb-24</v>
      </c>
    </row>
    <row r="337" spans="1:12" x14ac:dyDescent="0.25">
      <c r="A337" s="1">
        <v>45335</v>
      </c>
      <c r="B337" t="s">
        <v>10</v>
      </c>
      <c r="C337" t="s">
        <v>8</v>
      </c>
      <c r="D337">
        <v>17490960</v>
      </c>
      <c r="E337" t="s">
        <v>41</v>
      </c>
      <c r="G337" s="2">
        <v>5</v>
      </c>
      <c r="H337" s="2">
        <f>Table1[[#This Row],[Credit amount]]-Table1[[#This Row],[Debit amount]]</f>
        <v>5</v>
      </c>
      <c r="I337" s="2">
        <f>I336+Table1[[#This Row],[Amount]]</f>
        <v>26145.009999999951</v>
      </c>
      <c r="J337" t="str">
        <f t="shared" si="5"/>
        <v>Income</v>
      </c>
      <c r="K337" s="2" t="s">
        <v>97</v>
      </c>
      <c r="L337" s="24" t="str">
        <f>TEXT(Table1[[#This Row],[Transaction date]],"mmm-yy")</f>
        <v>Feb-24</v>
      </c>
    </row>
    <row r="338" spans="1:12" x14ac:dyDescent="0.25">
      <c r="A338" s="1">
        <v>45337</v>
      </c>
      <c r="B338" t="s">
        <v>10</v>
      </c>
      <c r="C338" t="s">
        <v>8</v>
      </c>
      <c r="D338">
        <v>17490960</v>
      </c>
      <c r="E338" t="s">
        <v>30</v>
      </c>
      <c r="G338" s="2">
        <v>5</v>
      </c>
      <c r="H338" s="2">
        <f>Table1[[#This Row],[Credit amount]]-Table1[[#This Row],[Debit amount]]</f>
        <v>5</v>
      </c>
      <c r="I338" s="2">
        <f>I337+Table1[[#This Row],[Amount]]</f>
        <v>26150.009999999951</v>
      </c>
      <c r="J338" t="str">
        <f t="shared" si="5"/>
        <v>Income</v>
      </c>
      <c r="K338" s="2" t="s">
        <v>97</v>
      </c>
      <c r="L338" s="24" t="str">
        <f>TEXT(Table1[[#This Row],[Transaction date]],"mmm-yy")</f>
        <v>Feb-24</v>
      </c>
    </row>
    <row r="339" spans="1:12" x14ac:dyDescent="0.25">
      <c r="A339" s="1">
        <v>45337</v>
      </c>
      <c r="B339" t="s">
        <v>10</v>
      </c>
      <c r="C339" t="s">
        <v>8</v>
      </c>
      <c r="D339">
        <v>17490960</v>
      </c>
      <c r="E339" t="s">
        <v>31</v>
      </c>
      <c r="G339" s="2">
        <v>5</v>
      </c>
      <c r="H339" s="2">
        <f>Table1[[#This Row],[Credit amount]]-Table1[[#This Row],[Debit amount]]</f>
        <v>5</v>
      </c>
      <c r="I339" s="2">
        <f>I338+Table1[[#This Row],[Amount]]</f>
        <v>26155.009999999951</v>
      </c>
      <c r="J339" t="str">
        <f t="shared" si="5"/>
        <v>Income</v>
      </c>
      <c r="K339" s="2" t="s">
        <v>97</v>
      </c>
      <c r="L339" s="24" t="str">
        <f>TEXT(Table1[[#This Row],[Transaction date]],"mmm-yy")</f>
        <v>Feb-24</v>
      </c>
    </row>
    <row r="340" spans="1:12" x14ac:dyDescent="0.25">
      <c r="A340" s="1">
        <v>45337</v>
      </c>
      <c r="B340" t="s">
        <v>10</v>
      </c>
      <c r="C340" t="s">
        <v>8</v>
      </c>
      <c r="D340">
        <v>17490960</v>
      </c>
      <c r="E340" t="s">
        <v>32</v>
      </c>
      <c r="G340" s="2">
        <v>5</v>
      </c>
      <c r="H340" s="2">
        <f>Table1[[#This Row],[Credit amount]]-Table1[[#This Row],[Debit amount]]</f>
        <v>5</v>
      </c>
      <c r="I340" s="2">
        <f>I339+Table1[[#This Row],[Amount]]</f>
        <v>26160.009999999951</v>
      </c>
      <c r="J340" t="str">
        <f t="shared" si="5"/>
        <v>Income</v>
      </c>
      <c r="K340" s="2" t="s">
        <v>97</v>
      </c>
      <c r="L340" s="24" t="str">
        <f>TEXT(Table1[[#This Row],[Transaction date]],"mmm-yy")</f>
        <v>Feb-24</v>
      </c>
    </row>
    <row r="341" spans="1:12" x14ac:dyDescent="0.25">
      <c r="A341" s="1">
        <v>45337</v>
      </c>
      <c r="B341" t="s">
        <v>10</v>
      </c>
      <c r="C341" t="s">
        <v>8</v>
      </c>
      <c r="D341">
        <v>17490960</v>
      </c>
      <c r="E341" t="s">
        <v>33</v>
      </c>
      <c r="G341" s="2">
        <v>5</v>
      </c>
      <c r="H341" s="2">
        <f>Table1[[#This Row],[Credit amount]]-Table1[[#This Row],[Debit amount]]</f>
        <v>5</v>
      </c>
      <c r="I341" s="2">
        <f>I340+Table1[[#This Row],[Amount]]</f>
        <v>26165.009999999951</v>
      </c>
      <c r="J341" t="str">
        <f t="shared" si="5"/>
        <v>Income</v>
      </c>
      <c r="K341" s="2" t="s">
        <v>97</v>
      </c>
      <c r="L341" s="24" t="str">
        <f>TEXT(Table1[[#This Row],[Transaction date]],"mmm-yy")</f>
        <v>Feb-24</v>
      </c>
    </row>
    <row r="342" spans="1:12" x14ac:dyDescent="0.25">
      <c r="A342" s="1">
        <v>45337</v>
      </c>
      <c r="B342" t="s">
        <v>10</v>
      </c>
      <c r="C342" t="s">
        <v>8</v>
      </c>
      <c r="D342">
        <v>17490960</v>
      </c>
      <c r="E342" t="s">
        <v>35</v>
      </c>
      <c r="G342" s="2">
        <v>5</v>
      </c>
      <c r="H342" s="2">
        <f>Table1[[#This Row],[Credit amount]]-Table1[[#This Row],[Debit amount]]</f>
        <v>5</v>
      </c>
      <c r="I342" s="2">
        <f>I341+Table1[[#This Row],[Amount]]</f>
        <v>26170.009999999951</v>
      </c>
      <c r="J342" t="str">
        <f t="shared" si="5"/>
        <v>Income</v>
      </c>
      <c r="K342" s="2" t="s">
        <v>97</v>
      </c>
      <c r="L342" s="24" t="str">
        <f>TEXT(Table1[[#This Row],[Transaction date]],"mmm-yy")</f>
        <v>Feb-24</v>
      </c>
    </row>
    <row r="343" spans="1:12" x14ac:dyDescent="0.25">
      <c r="A343" s="1">
        <v>45337</v>
      </c>
      <c r="B343" t="s">
        <v>10</v>
      </c>
      <c r="C343" t="s">
        <v>8</v>
      </c>
      <c r="D343">
        <v>17490960</v>
      </c>
      <c r="E343" t="s">
        <v>34</v>
      </c>
      <c r="G343" s="2">
        <v>5</v>
      </c>
      <c r="H343" s="2">
        <f>Table1[[#This Row],[Credit amount]]-Table1[[#This Row],[Debit amount]]</f>
        <v>5</v>
      </c>
      <c r="I343" s="2">
        <f>I342+Table1[[#This Row],[Amount]]</f>
        <v>26175.009999999951</v>
      </c>
      <c r="J343" t="str">
        <f t="shared" si="5"/>
        <v>Income</v>
      </c>
      <c r="K343" s="2" t="s">
        <v>97</v>
      </c>
      <c r="L343" s="24" t="str">
        <f>TEXT(Table1[[#This Row],[Transaction date]],"mmm-yy")</f>
        <v>Feb-24</v>
      </c>
    </row>
    <row r="344" spans="1:12" x14ac:dyDescent="0.25">
      <c r="A344" s="1">
        <v>45338</v>
      </c>
      <c r="B344" t="s">
        <v>36</v>
      </c>
      <c r="C344" t="s">
        <v>8</v>
      </c>
      <c r="D344">
        <v>17490960</v>
      </c>
      <c r="E344" t="s">
        <v>76</v>
      </c>
      <c r="F344" s="2">
        <v>36.75</v>
      </c>
      <c r="H344" s="2">
        <f>Table1[[#This Row],[Credit amount]]-Table1[[#This Row],[Debit amount]]</f>
        <v>-36.75</v>
      </c>
      <c r="I344" s="2">
        <f>I343+Table1[[#This Row],[Amount]]</f>
        <v>26138.259999999951</v>
      </c>
      <c r="J344" t="str">
        <f t="shared" si="5"/>
        <v>Expenditure</v>
      </c>
      <c r="K344" s="2" t="s">
        <v>97</v>
      </c>
      <c r="L344" s="24" t="str">
        <f>TEXT(Table1[[#This Row],[Transaction date]],"mmm-yy")</f>
        <v>Feb-24</v>
      </c>
    </row>
    <row r="345" spans="1:12" x14ac:dyDescent="0.25">
      <c r="A345" s="1">
        <v>45338</v>
      </c>
      <c r="B345" t="s">
        <v>36</v>
      </c>
      <c r="C345" t="s">
        <v>8</v>
      </c>
      <c r="D345">
        <v>17490960</v>
      </c>
      <c r="E345" t="s">
        <v>77</v>
      </c>
      <c r="F345" s="2">
        <v>36.75</v>
      </c>
      <c r="H345" s="2">
        <f>Table1[[#This Row],[Credit amount]]-Table1[[#This Row],[Debit amount]]</f>
        <v>-36.75</v>
      </c>
      <c r="I345" s="2">
        <f>I344+Table1[[#This Row],[Amount]]</f>
        <v>26101.509999999951</v>
      </c>
      <c r="J345" t="str">
        <f t="shared" si="5"/>
        <v>Expenditure</v>
      </c>
      <c r="K345" s="2" t="s">
        <v>97</v>
      </c>
      <c r="L345" s="24" t="str">
        <f>TEXT(Table1[[#This Row],[Transaction date]],"mmm-yy")</f>
        <v>Feb-24</v>
      </c>
    </row>
    <row r="346" spans="1:12" x14ac:dyDescent="0.25">
      <c r="A346" s="1">
        <v>45338</v>
      </c>
      <c r="B346" t="s">
        <v>36</v>
      </c>
      <c r="C346" t="s">
        <v>8</v>
      </c>
      <c r="D346">
        <v>17490960</v>
      </c>
      <c r="E346" t="s">
        <v>78</v>
      </c>
      <c r="F346" s="2">
        <v>73.5</v>
      </c>
      <c r="H346" s="2">
        <f>Table1[[#This Row],[Credit amount]]-Table1[[#This Row],[Debit amount]]</f>
        <v>-73.5</v>
      </c>
      <c r="I346" s="2">
        <f>I345+Table1[[#This Row],[Amount]]</f>
        <v>26028.009999999951</v>
      </c>
      <c r="J346" t="str">
        <f t="shared" si="5"/>
        <v>Expenditure</v>
      </c>
      <c r="K346" s="2" t="s">
        <v>97</v>
      </c>
      <c r="L346" s="24" t="str">
        <f>TEXT(Table1[[#This Row],[Transaction date]],"mmm-yy")</f>
        <v>Feb-24</v>
      </c>
    </row>
    <row r="347" spans="1:12" x14ac:dyDescent="0.25">
      <c r="A347" s="1">
        <v>45338</v>
      </c>
      <c r="B347" t="s">
        <v>10</v>
      </c>
      <c r="C347" t="s">
        <v>8</v>
      </c>
      <c r="D347">
        <v>17490960</v>
      </c>
      <c r="E347" t="s">
        <v>23</v>
      </c>
      <c r="G347" s="2">
        <v>5</v>
      </c>
      <c r="H347" s="2">
        <f>Table1[[#This Row],[Credit amount]]-Table1[[#This Row],[Debit amount]]</f>
        <v>5</v>
      </c>
      <c r="I347" s="2">
        <f>I346+Table1[[#This Row],[Amount]]</f>
        <v>26033.009999999951</v>
      </c>
      <c r="J347" t="str">
        <f t="shared" si="5"/>
        <v>Income</v>
      </c>
      <c r="K347" s="2" t="s">
        <v>97</v>
      </c>
      <c r="L347" s="24" t="str">
        <f>TEXT(Table1[[#This Row],[Transaction date]],"mmm-yy")</f>
        <v>Feb-24</v>
      </c>
    </row>
    <row r="348" spans="1:12" x14ac:dyDescent="0.25">
      <c r="A348" s="1">
        <v>45338</v>
      </c>
      <c r="B348" t="s">
        <v>10</v>
      </c>
      <c r="C348" t="s">
        <v>8</v>
      </c>
      <c r="D348">
        <v>17490960</v>
      </c>
      <c r="E348" t="s">
        <v>26</v>
      </c>
      <c r="G348" s="2">
        <v>5</v>
      </c>
      <c r="H348" s="2">
        <f>Table1[[#This Row],[Credit amount]]-Table1[[#This Row],[Debit amount]]</f>
        <v>5</v>
      </c>
      <c r="I348" s="2">
        <f>I347+Table1[[#This Row],[Amount]]</f>
        <v>26038.009999999951</v>
      </c>
      <c r="J348" t="str">
        <f t="shared" si="5"/>
        <v>Income</v>
      </c>
      <c r="K348" s="2" t="s">
        <v>97</v>
      </c>
      <c r="L348" s="24" t="str">
        <f>TEXT(Table1[[#This Row],[Transaction date]],"mmm-yy")</f>
        <v>Feb-24</v>
      </c>
    </row>
    <row r="349" spans="1:12" x14ac:dyDescent="0.25">
      <c r="A349" s="1">
        <v>45338</v>
      </c>
      <c r="B349" t="s">
        <v>10</v>
      </c>
      <c r="C349" t="s">
        <v>8</v>
      </c>
      <c r="D349">
        <v>17490960</v>
      </c>
      <c r="E349" t="s">
        <v>28</v>
      </c>
      <c r="G349" s="2">
        <v>5</v>
      </c>
      <c r="H349" s="2">
        <f>Table1[[#This Row],[Credit amount]]-Table1[[#This Row],[Debit amount]]</f>
        <v>5</v>
      </c>
      <c r="I349" s="2">
        <f>I348+Table1[[#This Row],[Amount]]</f>
        <v>26043.009999999951</v>
      </c>
      <c r="J349" t="str">
        <f t="shared" si="5"/>
        <v>Income</v>
      </c>
      <c r="K349" s="2" t="s">
        <v>97</v>
      </c>
      <c r="L349" s="24" t="str">
        <f>TEXT(Table1[[#This Row],[Transaction date]],"mmm-yy")</f>
        <v>Feb-24</v>
      </c>
    </row>
    <row r="350" spans="1:12" x14ac:dyDescent="0.25">
      <c r="A350" s="1">
        <v>45341</v>
      </c>
      <c r="B350" t="s">
        <v>10</v>
      </c>
      <c r="C350" t="s">
        <v>8</v>
      </c>
      <c r="D350">
        <v>17490960</v>
      </c>
      <c r="E350" t="s">
        <v>25</v>
      </c>
      <c r="G350" s="2">
        <v>5</v>
      </c>
      <c r="H350" s="2">
        <f>Table1[[#This Row],[Credit amount]]-Table1[[#This Row],[Debit amount]]</f>
        <v>5</v>
      </c>
      <c r="I350" s="2">
        <f>I349+Table1[[#This Row],[Amount]]</f>
        <v>26048.009999999951</v>
      </c>
      <c r="J350" t="str">
        <f t="shared" si="5"/>
        <v>Income</v>
      </c>
      <c r="K350" s="2" t="s">
        <v>97</v>
      </c>
      <c r="L350" s="24" t="str">
        <f>TEXT(Table1[[#This Row],[Transaction date]],"mmm-yy")</f>
        <v>Feb-24</v>
      </c>
    </row>
    <row r="351" spans="1:12" x14ac:dyDescent="0.25">
      <c r="A351" s="1">
        <v>45341</v>
      </c>
      <c r="B351" t="s">
        <v>10</v>
      </c>
      <c r="C351" t="s">
        <v>8</v>
      </c>
      <c r="D351">
        <v>17490960</v>
      </c>
      <c r="E351" t="s">
        <v>24</v>
      </c>
      <c r="G351" s="2">
        <v>5</v>
      </c>
      <c r="H351" s="2">
        <f>Table1[[#This Row],[Credit amount]]-Table1[[#This Row],[Debit amount]]</f>
        <v>5</v>
      </c>
      <c r="I351" s="2">
        <f>I350+Table1[[#This Row],[Amount]]</f>
        <v>26053.009999999951</v>
      </c>
      <c r="J351" t="str">
        <f t="shared" si="5"/>
        <v>Income</v>
      </c>
      <c r="K351" s="2" t="s">
        <v>97</v>
      </c>
      <c r="L351" s="24" t="str">
        <f>TEXT(Table1[[#This Row],[Transaction date]],"mmm-yy")</f>
        <v>Feb-24</v>
      </c>
    </row>
    <row r="352" spans="1:12" x14ac:dyDescent="0.25">
      <c r="A352" s="1">
        <v>45341</v>
      </c>
      <c r="B352" t="s">
        <v>10</v>
      </c>
      <c r="C352" t="s">
        <v>8</v>
      </c>
      <c r="D352">
        <v>17490960</v>
      </c>
      <c r="E352" t="s">
        <v>19</v>
      </c>
      <c r="G352" s="2">
        <v>5</v>
      </c>
      <c r="H352" s="2">
        <f>Table1[[#This Row],[Credit amount]]-Table1[[#This Row],[Debit amount]]</f>
        <v>5</v>
      </c>
      <c r="I352" s="2">
        <f>I351+Table1[[#This Row],[Amount]]</f>
        <v>26058.009999999951</v>
      </c>
      <c r="J352" t="str">
        <f t="shared" si="5"/>
        <v>Income</v>
      </c>
      <c r="K352" s="2" t="s">
        <v>97</v>
      </c>
      <c r="L352" s="24" t="str">
        <f>TEXT(Table1[[#This Row],[Transaction date]],"mmm-yy")</f>
        <v>Feb-24</v>
      </c>
    </row>
    <row r="353" spans="1:12" x14ac:dyDescent="0.25">
      <c r="A353" s="1">
        <v>45341</v>
      </c>
      <c r="B353" t="s">
        <v>10</v>
      </c>
      <c r="C353" t="s">
        <v>8</v>
      </c>
      <c r="D353">
        <v>17490960</v>
      </c>
      <c r="E353" t="s">
        <v>27</v>
      </c>
      <c r="G353" s="2">
        <v>5</v>
      </c>
      <c r="H353" s="2">
        <f>Table1[[#This Row],[Credit amount]]-Table1[[#This Row],[Debit amount]]</f>
        <v>5</v>
      </c>
      <c r="I353" s="2">
        <f>I352+Table1[[#This Row],[Amount]]</f>
        <v>26063.009999999951</v>
      </c>
      <c r="J353" t="str">
        <f t="shared" si="5"/>
        <v>Income</v>
      </c>
      <c r="K353" s="2" t="s">
        <v>97</v>
      </c>
      <c r="L353" s="24" t="str">
        <f>TEXT(Table1[[#This Row],[Transaction date]],"mmm-yy")</f>
        <v>Feb-24</v>
      </c>
    </row>
    <row r="354" spans="1:12" x14ac:dyDescent="0.25">
      <c r="A354" s="1">
        <v>45341</v>
      </c>
      <c r="B354" t="s">
        <v>10</v>
      </c>
      <c r="C354" t="s">
        <v>8</v>
      </c>
      <c r="D354">
        <v>17490960</v>
      </c>
      <c r="E354" t="s">
        <v>20</v>
      </c>
      <c r="G354" s="2">
        <v>5</v>
      </c>
      <c r="H354" s="2">
        <f>Table1[[#This Row],[Credit amount]]-Table1[[#This Row],[Debit amount]]</f>
        <v>5</v>
      </c>
      <c r="I354" s="2">
        <f>I353+Table1[[#This Row],[Amount]]</f>
        <v>26068.009999999951</v>
      </c>
      <c r="J354" t="str">
        <f t="shared" si="5"/>
        <v>Income</v>
      </c>
      <c r="K354" s="2" t="s">
        <v>97</v>
      </c>
      <c r="L354" s="24" t="str">
        <f>TEXT(Table1[[#This Row],[Transaction date]],"mmm-yy")</f>
        <v>Feb-24</v>
      </c>
    </row>
    <row r="355" spans="1:12" x14ac:dyDescent="0.25">
      <c r="A355" s="1">
        <v>45341</v>
      </c>
      <c r="B355" t="s">
        <v>10</v>
      </c>
      <c r="C355" t="s">
        <v>8</v>
      </c>
      <c r="D355">
        <v>17490960</v>
      </c>
      <c r="E355" t="s">
        <v>18</v>
      </c>
      <c r="G355" s="2">
        <v>5</v>
      </c>
      <c r="H355" s="2">
        <f>Table1[[#This Row],[Credit amount]]-Table1[[#This Row],[Debit amount]]</f>
        <v>5</v>
      </c>
      <c r="I355" s="2">
        <f>I354+Table1[[#This Row],[Amount]]</f>
        <v>26073.009999999951</v>
      </c>
      <c r="J355" t="str">
        <f t="shared" si="5"/>
        <v>Income</v>
      </c>
      <c r="K355" s="2" t="s">
        <v>97</v>
      </c>
      <c r="L355" s="24" t="str">
        <f>TEXT(Table1[[#This Row],[Transaction date]],"mmm-yy")</f>
        <v>Feb-24</v>
      </c>
    </row>
    <row r="356" spans="1:12" x14ac:dyDescent="0.25">
      <c r="A356" s="1">
        <v>45341</v>
      </c>
      <c r="B356" t="s">
        <v>10</v>
      </c>
      <c r="C356" t="s">
        <v>8</v>
      </c>
      <c r="D356">
        <v>17490960</v>
      </c>
      <c r="E356" t="s">
        <v>29</v>
      </c>
      <c r="G356" s="2">
        <v>5</v>
      </c>
      <c r="H356" s="2">
        <f>Table1[[#This Row],[Credit amount]]-Table1[[#This Row],[Debit amount]]</f>
        <v>5</v>
      </c>
      <c r="I356" s="2">
        <f>I355+Table1[[#This Row],[Amount]]</f>
        <v>26078.009999999951</v>
      </c>
      <c r="J356" t="str">
        <f t="shared" si="5"/>
        <v>Income</v>
      </c>
      <c r="K356" s="2" t="s">
        <v>97</v>
      </c>
      <c r="L356" s="24" t="str">
        <f>TEXT(Table1[[#This Row],[Transaction date]],"mmm-yy")</f>
        <v>Feb-24</v>
      </c>
    </row>
    <row r="357" spans="1:12" x14ac:dyDescent="0.25">
      <c r="A357" s="1">
        <v>45342</v>
      </c>
      <c r="B357" t="s">
        <v>7</v>
      </c>
      <c r="C357" t="s">
        <v>8</v>
      </c>
      <c r="D357">
        <v>17490960</v>
      </c>
      <c r="E357" t="s">
        <v>9</v>
      </c>
      <c r="G357" s="2">
        <v>4.6900000000000004</v>
      </c>
      <c r="H357" s="2">
        <f>Table1[[#This Row],[Credit amount]]-Table1[[#This Row],[Debit amount]]</f>
        <v>4.6900000000000004</v>
      </c>
      <c r="I357" s="2">
        <f>I356+Table1[[#This Row],[Amount]]</f>
        <v>26082.69999999995</v>
      </c>
      <c r="J357" t="str">
        <f t="shared" si="5"/>
        <v>Income</v>
      </c>
      <c r="K357" s="2" t="s">
        <v>97</v>
      </c>
      <c r="L357" s="24" t="str">
        <f>TEXT(Table1[[#This Row],[Transaction date]],"mmm-yy")</f>
        <v>Feb-24</v>
      </c>
    </row>
    <row r="358" spans="1:12" x14ac:dyDescent="0.25">
      <c r="A358" s="1">
        <v>45342</v>
      </c>
      <c r="B358" t="s">
        <v>10</v>
      </c>
      <c r="C358" t="s">
        <v>8</v>
      </c>
      <c r="D358">
        <v>17490960</v>
      </c>
      <c r="E358" t="s">
        <v>12</v>
      </c>
      <c r="G358" s="2">
        <v>5</v>
      </c>
      <c r="H358" s="2">
        <f>Table1[[#This Row],[Credit amount]]-Table1[[#This Row],[Debit amount]]</f>
        <v>5</v>
      </c>
      <c r="I358" s="2">
        <f>I357+Table1[[#This Row],[Amount]]</f>
        <v>26087.69999999995</v>
      </c>
      <c r="J358" t="str">
        <f t="shared" si="5"/>
        <v>Income</v>
      </c>
      <c r="K358" s="2" t="s">
        <v>97</v>
      </c>
      <c r="L358" s="24" t="str">
        <f>TEXT(Table1[[#This Row],[Transaction date]],"mmm-yy")</f>
        <v>Feb-24</v>
      </c>
    </row>
    <row r="359" spans="1:12" x14ac:dyDescent="0.25">
      <c r="A359" s="1">
        <v>45342</v>
      </c>
      <c r="B359" t="s">
        <v>10</v>
      </c>
      <c r="C359" t="s">
        <v>8</v>
      </c>
      <c r="D359">
        <v>17490960</v>
      </c>
      <c r="E359" t="s">
        <v>13</v>
      </c>
      <c r="G359" s="2">
        <v>5</v>
      </c>
      <c r="H359" s="2">
        <f>Table1[[#This Row],[Credit amount]]-Table1[[#This Row],[Debit amount]]</f>
        <v>5</v>
      </c>
      <c r="I359" s="2">
        <f>I358+Table1[[#This Row],[Amount]]</f>
        <v>26092.69999999995</v>
      </c>
      <c r="J359" t="str">
        <f t="shared" si="5"/>
        <v>Income</v>
      </c>
      <c r="K359" s="2" t="s">
        <v>97</v>
      </c>
      <c r="L359" s="24" t="str">
        <f>TEXT(Table1[[#This Row],[Transaction date]],"mmm-yy")</f>
        <v>Feb-24</v>
      </c>
    </row>
    <row r="360" spans="1:12" x14ac:dyDescent="0.25">
      <c r="A360" s="1">
        <v>45342</v>
      </c>
      <c r="B360" t="s">
        <v>10</v>
      </c>
      <c r="C360" t="s">
        <v>8</v>
      </c>
      <c r="D360">
        <v>17490960</v>
      </c>
      <c r="E360" t="s">
        <v>16</v>
      </c>
      <c r="G360" s="2">
        <v>5</v>
      </c>
      <c r="H360" s="2">
        <f>Table1[[#This Row],[Credit amount]]-Table1[[#This Row],[Debit amount]]</f>
        <v>5</v>
      </c>
      <c r="I360" s="2">
        <f>I359+Table1[[#This Row],[Amount]]</f>
        <v>26097.69999999995</v>
      </c>
      <c r="J360" t="str">
        <f t="shared" si="5"/>
        <v>Income</v>
      </c>
      <c r="K360" s="2" t="s">
        <v>97</v>
      </c>
      <c r="L360" s="24" t="str">
        <f>TEXT(Table1[[#This Row],[Transaction date]],"mmm-yy")</f>
        <v>Feb-24</v>
      </c>
    </row>
    <row r="361" spans="1:12" x14ac:dyDescent="0.25">
      <c r="A361" s="1">
        <v>45342</v>
      </c>
      <c r="B361" t="s">
        <v>10</v>
      </c>
      <c r="C361" t="s">
        <v>8</v>
      </c>
      <c r="D361">
        <v>17490960</v>
      </c>
      <c r="E361" t="s">
        <v>15</v>
      </c>
      <c r="G361" s="2">
        <v>5</v>
      </c>
      <c r="H361" s="2">
        <f>Table1[[#This Row],[Credit amount]]-Table1[[#This Row],[Debit amount]]</f>
        <v>5</v>
      </c>
      <c r="I361" s="2">
        <f>I360+Table1[[#This Row],[Amount]]</f>
        <v>26102.69999999995</v>
      </c>
      <c r="J361" t="str">
        <f t="shared" si="5"/>
        <v>Income</v>
      </c>
      <c r="K361" s="2" t="s">
        <v>97</v>
      </c>
      <c r="L361" s="24" t="str">
        <f>TEXT(Table1[[#This Row],[Transaction date]],"mmm-yy")</f>
        <v>Feb-24</v>
      </c>
    </row>
    <row r="362" spans="1:12" x14ac:dyDescent="0.25">
      <c r="A362" s="1">
        <v>45342</v>
      </c>
      <c r="B362" t="s">
        <v>10</v>
      </c>
      <c r="C362" t="s">
        <v>8</v>
      </c>
      <c r="D362">
        <v>17490960</v>
      </c>
      <c r="E362" t="s">
        <v>14</v>
      </c>
      <c r="G362" s="2">
        <v>5</v>
      </c>
      <c r="H362" s="2">
        <f>Table1[[#This Row],[Credit amount]]-Table1[[#This Row],[Debit amount]]</f>
        <v>5</v>
      </c>
      <c r="I362" s="2">
        <f>I361+Table1[[#This Row],[Amount]]</f>
        <v>26107.69999999995</v>
      </c>
      <c r="J362" t="str">
        <f t="shared" si="5"/>
        <v>Income</v>
      </c>
      <c r="K362" s="2" t="s">
        <v>97</v>
      </c>
      <c r="L362" s="24" t="str">
        <f>TEXT(Table1[[#This Row],[Transaction date]],"mmm-yy")</f>
        <v>Feb-24</v>
      </c>
    </row>
    <row r="363" spans="1:12" x14ac:dyDescent="0.25">
      <c r="A363" s="1">
        <v>45342</v>
      </c>
      <c r="B363" t="s">
        <v>10</v>
      </c>
      <c r="C363" t="s">
        <v>8</v>
      </c>
      <c r="D363">
        <v>17490960</v>
      </c>
      <c r="E363" t="s">
        <v>17</v>
      </c>
      <c r="G363" s="2">
        <v>5</v>
      </c>
      <c r="H363" s="2">
        <f>Table1[[#This Row],[Credit amount]]-Table1[[#This Row],[Debit amount]]</f>
        <v>5</v>
      </c>
      <c r="I363" s="2">
        <f>I362+Table1[[#This Row],[Amount]]</f>
        <v>26112.69999999995</v>
      </c>
      <c r="J363" t="str">
        <f t="shared" si="5"/>
        <v>Income</v>
      </c>
      <c r="K363" s="2" t="s">
        <v>97</v>
      </c>
      <c r="L363" s="24" t="str">
        <f>TEXT(Table1[[#This Row],[Transaction date]],"mmm-yy")</f>
        <v>Feb-24</v>
      </c>
    </row>
    <row r="364" spans="1:12" x14ac:dyDescent="0.25">
      <c r="A364" s="1">
        <v>45344</v>
      </c>
      <c r="B364" t="s">
        <v>10</v>
      </c>
      <c r="C364" t="s">
        <v>8</v>
      </c>
      <c r="D364">
        <v>17490960</v>
      </c>
      <c r="E364" t="s">
        <v>11</v>
      </c>
      <c r="G364" s="2">
        <v>5</v>
      </c>
      <c r="H364" s="2">
        <f>Table1[[#This Row],[Credit amount]]-Table1[[#This Row],[Debit amount]]</f>
        <v>5</v>
      </c>
      <c r="I364" s="2">
        <f>I363+Table1[[#This Row],[Amount]]</f>
        <v>26117.69999999995</v>
      </c>
      <c r="J364" t="str">
        <f t="shared" si="5"/>
        <v>Income</v>
      </c>
      <c r="K364" s="2" t="s">
        <v>97</v>
      </c>
      <c r="L364" s="24" t="str">
        <f>TEXT(Table1[[#This Row],[Transaction date]],"mmm-yy")</f>
        <v>Feb-24</v>
      </c>
    </row>
    <row r="365" spans="1:12" x14ac:dyDescent="0.25">
      <c r="A365" s="1">
        <v>45346</v>
      </c>
      <c r="B365" t="s">
        <v>36</v>
      </c>
      <c r="C365" t="s">
        <v>8</v>
      </c>
      <c r="D365">
        <v>17490960</v>
      </c>
      <c r="E365" t="s">
        <v>75</v>
      </c>
      <c r="F365" s="2">
        <v>72</v>
      </c>
      <c r="H365" s="2">
        <f>Table1[[#This Row],[Credit amount]]-Table1[[#This Row],[Debit amount]]</f>
        <v>-72</v>
      </c>
      <c r="I365" s="2">
        <f>I364+Table1[[#This Row],[Amount]]</f>
        <v>26045.69999999995</v>
      </c>
      <c r="J365" t="str">
        <f t="shared" si="5"/>
        <v>Expenditure</v>
      </c>
      <c r="K365" s="2" t="s">
        <v>171</v>
      </c>
      <c r="L365" s="24" t="str">
        <f>TEXT(Table1[[#This Row],[Transaction date]],"mmm-yy")</f>
        <v>Feb-24</v>
      </c>
    </row>
    <row r="366" spans="1:12" x14ac:dyDescent="0.25">
      <c r="A366" s="1">
        <v>45348</v>
      </c>
      <c r="B366" t="s">
        <v>7</v>
      </c>
      <c r="C366" t="s">
        <v>8</v>
      </c>
      <c r="D366">
        <v>17490960</v>
      </c>
      <c r="E366" t="s">
        <v>9</v>
      </c>
      <c r="G366" s="2">
        <v>4.6900000000000004</v>
      </c>
      <c r="H366" s="2">
        <f>Table1[[#This Row],[Credit amount]]-Table1[[#This Row],[Debit amount]]</f>
        <v>4.6900000000000004</v>
      </c>
      <c r="I366" s="2">
        <f>I365+Table1[[#This Row],[Amount]]</f>
        <v>26050.389999999948</v>
      </c>
      <c r="J366" t="str">
        <f t="shared" si="5"/>
        <v>Income</v>
      </c>
      <c r="K366" s="2" t="s">
        <v>97</v>
      </c>
      <c r="L366" s="24" t="str">
        <f>TEXT(Table1[[#This Row],[Transaction date]],"mmm-yy")</f>
        <v>Feb-24</v>
      </c>
    </row>
    <row r="367" spans="1:12" x14ac:dyDescent="0.25">
      <c r="A367" s="1">
        <v>45349</v>
      </c>
      <c r="B367" t="s">
        <v>7</v>
      </c>
      <c r="C367" t="s">
        <v>8</v>
      </c>
      <c r="D367">
        <v>17490960</v>
      </c>
      <c r="E367" t="s">
        <v>9</v>
      </c>
      <c r="G367" s="2">
        <v>4.6900000000000004</v>
      </c>
      <c r="H367" s="2">
        <f>Table1[[#This Row],[Credit amount]]-Table1[[#This Row],[Debit amount]]</f>
        <v>4.6900000000000004</v>
      </c>
      <c r="I367" s="2">
        <f>I366+Table1[[#This Row],[Amount]]</f>
        <v>26055.079999999947</v>
      </c>
      <c r="J367" t="str">
        <f t="shared" si="5"/>
        <v>Income</v>
      </c>
      <c r="K367" s="2" t="s">
        <v>97</v>
      </c>
      <c r="L367" s="24" t="str">
        <f>TEXT(Table1[[#This Row],[Transaction date]],"mmm-yy")</f>
        <v>Feb-24</v>
      </c>
    </row>
    <row r="368" spans="1:12" x14ac:dyDescent="0.25">
      <c r="A368" s="1">
        <v>45352</v>
      </c>
      <c r="B368" t="s">
        <v>10</v>
      </c>
      <c r="C368" t="s">
        <v>8</v>
      </c>
      <c r="D368">
        <v>17490960</v>
      </c>
      <c r="E368" t="s">
        <v>46</v>
      </c>
      <c r="G368" s="2">
        <v>5</v>
      </c>
      <c r="H368" s="2">
        <f>Table1[[#This Row],[Credit amount]]-Table1[[#This Row],[Debit amount]]</f>
        <v>5</v>
      </c>
      <c r="I368" s="2">
        <f>I367+Table1[[#This Row],[Amount]]</f>
        <v>26060.079999999947</v>
      </c>
      <c r="J368" t="str">
        <f t="shared" si="5"/>
        <v>Income</v>
      </c>
      <c r="K368" s="2" t="s">
        <v>97</v>
      </c>
      <c r="L368" s="24" t="str">
        <f>TEXT(Table1[[#This Row],[Transaction date]],"mmm-yy")</f>
        <v>Mar-24</v>
      </c>
    </row>
    <row r="369" spans="1:12" x14ac:dyDescent="0.25">
      <c r="A369" s="1">
        <v>45352</v>
      </c>
      <c r="B369" t="s">
        <v>10</v>
      </c>
      <c r="C369" t="s">
        <v>8</v>
      </c>
      <c r="D369">
        <v>17490960</v>
      </c>
      <c r="E369" t="s">
        <v>48</v>
      </c>
      <c r="G369" s="2">
        <v>5</v>
      </c>
      <c r="H369" s="2">
        <f>Table1[[#This Row],[Credit amount]]-Table1[[#This Row],[Debit amount]]</f>
        <v>5</v>
      </c>
      <c r="I369" s="2">
        <f>I368+Table1[[#This Row],[Amount]]</f>
        <v>26065.079999999947</v>
      </c>
      <c r="J369" t="str">
        <f t="shared" si="5"/>
        <v>Income</v>
      </c>
      <c r="K369" s="2" t="s">
        <v>97</v>
      </c>
      <c r="L369" s="24" t="str">
        <f>TEXT(Table1[[#This Row],[Transaction date]],"mmm-yy")</f>
        <v>Mar-24</v>
      </c>
    </row>
    <row r="370" spans="1:12" x14ac:dyDescent="0.25">
      <c r="A370" s="1">
        <v>45352</v>
      </c>
      <c r="B370" t="s">
        <v>10</v>
      </c>
      <c r="C370" t="s">
        <v>8</v>
      </c>
      <c r="D370">
        <v>17490960</v>
      </c>
      <c r="E370" t="s">
        <v>47</v>
      </c>
      <c r="G370" s="2">
        <v>5</v>
      </c>
      <c r="H370" s="2">
        <f>Table1[[#This Row],[Credit amount]]-Table1[[#This Row],[Debit amount]]</f>
        <v>5</v>
      </c>
      <c r="I370" s="2">
        <f>I369+Table1[[#This Row],[Amount]]</f>
        <v>26070.079999999947</v>
      </c>
      <c r="J370" t="str">
        <f t="shared" si="5"/>
        <v>Income</v>
      </c>
      <c r="K370" s="2" t="s">
        <v>97</v>
      </c>
      <c r="L370" s="24" t="str">
        <f>TEXT(Table1[[#This Row],[Transaction date]],"mmm-yy")</f>
        <v>Mar-24</v>
      </c>
    </row>
    <row r="371" spans="1:12" x14ac:dyDescent="0.25">
      <c r="A371" s="1">
        <v>45352</v>
      </c>
      <c r="B371" t="s">
        <v>10</v>
      </c>
      <c r="C371" t="s">
        <v>8</v>
      </c>
      <c r="D371">
        <v>17490960</v>
      </c>
      <c r="E371" t="s">
        <v>50</v>
      </c>
      <c r="G371" s="2">
        <v>5</v>
      </c>
      <c r="H371" s="2">
        <f>Table1[[#This Row],[Credit amount]]-Table1[[#This Row],[Debit amount]]</f>
        <v>5</v>
      </c>
      <c r="I371" s="2">
        <f>I370+Table1[[#This Row],[Amount]]</f>
        <v>26075.079999999947</v>
      </c>
      <c r="J371" t="str">
        <f t="shared" si="5"/>
        <v>Income</v>
      </c>
      <c r="K371" s="2" t="s">
        <v>97</v>
      </c>
      <c r="L371" s="24" t="str">
        <f>TEXT(Table1[[#This Row],[Transaction date]],"mmm-yy")</f>
        <v>Mar-24</v>
      </c>
    </row>
    <row r="372" spans="1:12" x14ac:dyDescent="0.25">
      <c r="A372" s="1">
        <v>45355</v>
      </c>
      <c r="B372" t="s">
        <v>7</v>
      </c>
      <c r="C372" t="s">
        <v>8</v>
      </c>
      <c r="D372">
        <v>17490960</v>
      </c>
      <c r="E372" t="s">
        <v>9</v>
      </c>
      <c r="G372" s="2">
        <v>4.6900000000000004</v>
      </c>
      <c r="H372" s="2">
        <f>Table1[[#This Row],[Credit amount]]-Table1[[#This Row],[Debit amount]]</f>
        <v>4.6900000000000004</v>
      </c>
      <c r="I372" s="2">
        <f>I371+Table1[[#This Row],[Amount]]</f>
        <v>26079.769999999946</v>
      </c>
      <c r="J372" t="str">
        <f t="shared" si="5"/>
        <v>Income</v>
      </c>
      <c r="K372" s="2" t="s">
        <v>97</v>
      </c>
      <c r="L372" s="24" t="str">
        <f>TEXT(Table1[[#This Row],[Transaction date]],"mmm-yy")</f>
        <v>Mar-24</v>
      </c>
    </row>
    <row r="373" spans="1:12" x14ac:dyDescent="0.25">
      <c r="A373" s="1">
        <v>45355</v>
      </c>
      <c r="B373" t="s">
        <v>10</v>
      </c>
      <c r="C373" t="s">
        <v>8</v>
      </c>
      <c r="D373">
        <v>17490960</v>
      </c>
      <c r="E373" t="s">
        <v>45</v>
      </c>
      <c r="G373" s="2">
        <v>5</v>
      </c>
      <c r="H373" s="2">
        <f>Table1[[#This Row],[Credit amount]]-Table1[[#This Row],[Debit amount]]</f>
        <v>5</v>
      </c>
      <c r="I373" s="2">
        <f>I372+Table1[[#This Row],[Amount]]</f>
        <v>26084.769999999946</v>
      </c>
      <c r="J373" t="str">
        <f t="shared" si="5"/>
        <v>Income</v>
      </c>
      <c r="K373" s="2" t="s">
        <v>97</v>
      </c>
      <c r="L373" s="24" t="str">
        <f>TEXT(Table1[[#This Row],[Transaction date]],"mmm-yy")</f>
        <v>Mar-24</v>
      </c>
    </row>
    <row r="374" spans="1:12" x14ac:dyDescent="0.25">
      <c r="A374" s="1">
        <v>45358</v>
      </c>
      <c r="B374" t="s">
        <v>7</v>
      </c>
      <c r="C374" t="s">
        <v>8</v>
      </c>
      <c r="D374">
        <v>17490960</v>
      </c>
      <c r="E374" t="s">
        <v>44</v>
      </c>
      <c r="G374" s="2">
        <v>5</v>
      </c>
      <c r="H374" s="2">
        <f>Table1[[#This Row],[Credit amount]]-Table1[[#This Row],[Debit amount]]</f>
        <v>5</v>
      </c>
      <c r="I374" s="2">
        <f>I373+Table1[[#This Row],[Amount]]</f>
        <v>26089.769999999946</v>
      </c>
      <c r="J374" t="str">
        <f t="shared" si="5"/>
        <v>Income</v>
      </c>
      <c r="K374" s="2" t="s">
        <v>97</v>
      </c>
      <c r="L374" s="24" t="str">
        <f>TEXT(Table1[[#This Row],[Transaction date]],"mmm-yy")</f>
        <v>Mar-24</v>
      </c>
    </row>
    <row r="375" spans="1:12" x14ac:dyDescent="0.25">
      <c r="A375" s="1">
        <v>45359</v>
      </c>
      <c r="B375" t="s">
        <v>7</v>
      </c>
      <c r="C375" t="s">
        <v>8</v>
      </c>
      <c r="D375">
        <v>17490960</v>
      </c>
      <c r="E375" t="s">
        <v>9</v>
      </c>
      <c r="G375" s="2">
        <v>4.6900000000000004</v>
      </c>
      <c r="H375" s="2">
        <f>Table1[[#This Row],[Credit amount]]-Table1[[#This Row],[Debit amount]]</f>
        <v>4.6900000000000004</v>
      </c>
      <c r="I375" s="2">
        <f>I374+Table1[[#This Row],[Amount]]</f>
        <v>26094.459999999945</v>
      </c>
      <c r="J375" t="str">
        <f t="shared" si="5"/>
        <v>Income</v>
      </c>
      <c r="K375" s="2" t="s">
        <v>97</v>
      </c>
      <c r="L375" s="24" t="str">
        <f>TEXT(Table1[[#This Row],[Transaction date]],"mmm-yy")</f>
        <v>Mar-24</v>
      </c>
    </row>
    <row r="376" spans="1:12" x14ac:dyDescent="0.25">
      <c r="A376" s="1">
        <v>45360</v>
      </c>
      <c r="B376" t="s">
        <v>7</v>
      </c>
      <c r="C376" t="s">
        <v>8</v>
      </c>
      <c r="D376">
        <v>17490960</v>
      </c>
      <c r="E376" t="s">
        <v>60</v>
      </c>
      <c r="G376" s="2">
        <v>5</v>
      </c>
      <c r="H376" s="2">
        <f>Table1[[#This Row],[Credit amount]]-Table1[[#This Row],[Debit amount]]</f>
        <v>5</v>
      </c>
      <c r="I376" s="2">
        <f>I375+Table1[[#This Row],[Amount]]</f>
        <v>26099.459999999945</v>
      </c>
      <c r="J376" t="str">
        <f t="shared" si="5"/>
        <v>Income</v>
      </c>
      <c r="K376" s="2" t="s">
        <v>97</v>
      </c>
      <c r="L376" s="24" t="str">
        <f>TEXT(Table1[[#This Row],[Transaction date]],"mmm-yy")</f>
        <v>Mar-24</v>
      </c>
    </row>
    <row r="377" spans="1:12" x14ac:dyDescent="0.25">
      <c r="A377" s="1">
        <v>45362</v>
      </c>
      <c r="B377" t="s">
        <v>7</v>
      </c>
      <c r="C377" t="s">
        <v>8</v>
      </c>
      <c r="D377">
        <v>17490960</v>
      </c>
      <c r="E377" t="s">
        <v>9</v>
      </c>
      <c r="G377" s="2">
        <v>4.6900000000000004</v>
      </c>
      <c r="H377" s="2">
        <f>Table1[[#This Row],[Credit amount]]-Table1[[#This Row],[Debit amount]]</f>
        <v>4.6900000000000004</v>
      </c>
      <c r="I377" s="2">
        <f>I376+Table1[[#This Row],[Amount]]</f>
        <v>26104.149999999943</v>
      </c>
      <c r="J377" t="str">
        <f t="shared" si="5"/>
        <v>Income</v>
      </c>
      <c r="K377" s="2" t="s">
        <v>97</v>
      </c>
      <c r="L377" s="24" t="str">
        <f>TEXT(Table1[[#This Row],[Transaction date]],"mmm-yy")</f>
        <v>Mar-24</v>
      </c>
    </row>
    <row r="378" spans="1:12" x14ac:dyDescent="0.25">
      <c r="A378" s="1">
        <v>45362</v>
      </c>
      <c r="B378" t="s">
        <v>10</v>
      </c>
      <c r="C378" t="s">
        <v>8</v>
      </c>
      <c r="D378">
        <v>17490960</v>
      </c>
      <c r="E378" t="s">
        <v>42</v>
      </c>
      <c r="G378" s="2">
        <v>5</v>
      </c>
      <c r="H378" s="2">
        <f>Table1[[#This Row],[Credit amount]]-Table1[[#This Row],[Debit amount]]</f>
        <v>5</v>
      </c>
      <c r="I378" s="2">
        <f>I377+Table1[[#This Row],[Amount]]</f>
        <v>26109.149999999943</v>
      </c>
      <c r="J378" t="str">
        <f t="shared" si="5"/>
        <v>Income</v>
      </c>
      <c r="K378" s="2" t="s">
        <v>97</v>
      </c>
      <c r="L378" s="24" t="str">
        <f>TEXT(Table1[[#This Row],[Transaction date]],"mmm-yy")</f>
        <v>Mar-24</v>
      </c>
    </row>
    <row r="379" spans="1:12" x14ac:dyDescent="0.25">
      <c r="A379" s="1">
        <v>45362</v>
      </c>
      <c r="B379" t="s">
        <v>10</v>
      </c>
      <c r="C379" t="s">
        <v>8</v>
      </c>
      <c r="D379">
        <v>17490960</v>
      </c>
      <c r="E379" t="s">
        <v>43</v>
      </c>
      <c r="G379" s="2">
        <v>5</v>
      </c>
      <c r="H379" s="2">
        <f>Table1[[#This Row],[Credit amount]]-Table1[[#This Row],[Debit amount]]</f>
        <v>5</v>
      </c>
      <c r="I379" s="2">
        <f>I378+Table1[[#This Row],[Amount]]</f>
        <v>26114.149999999943</v>
      </c>
      <c r="J379" t="str">
        <f t="shared" si="5"/>
        <v>Income</v>
      </c>
      <c r="K379" s="2" t="s">
        <v>97</v>
      </c>
      <c r="L379" s="24" t="str">
        <f>TEXT(Table1[[#This Row],[Transaction date]],"mmm-yy")</f>
        <v>Mar-24</v>
      </c>
    </row>
    <row r="380" spans="1:12" x14ac:dyDescent="0.25">
      <c r="A380" s="1">
        <v>45364</v>
      </c>
      <c r="B380" t="s">
        <v>10</v>
      </c>
      <c r="C380" t="s">
        <v>8</v>
      </c>
      <c r="D380">
        <v>17490960</v>
      </c>
      <c r="E380" t="s">
        <v>40</v>
      </c>
      <c r="G380" s="2">
        <v>5</v>
      </c>
      <c r="H380" s="2">
        <f>Table1[[#This Row],[Credit amount]]-Table1[[#This Row],[Debit amount]]</f>
        <v>5</v>
      </c>
      <c r="I380" s="2">
        <f>I379+Table1[[#This Row],[Amount]]</f>
        <v>26119.149999999943</v>
      </c>
      <c r="J380" t="str">
        <f t="shared" si="5"/>
        <v>Income</v>
      </c>
      <c r="K380" s="2" t="s">
        <v>97</v>
      </c>
      <c r="L380" s="24" t="str">
        <f>TEXT(Table1[[#This Row],[Transaction date]],"mmm-yy")</f>
        <v>Mar-24</v>
      </c>
    </row>
    <row r="381" spans="1:12" x14ac:dyDescent="0.25">
      <c r="A381" s="1">
        <v>45364</v>
      </c>
      <c r="B381" t="s">
        <v>10</v>
      </c>
      <c r="C381" t="s">
        <v>8</v>
      </c>
      <c r="D381">
        <v>17490960</v>
      </c>
      <c r="E381" t="s">
        <v>41</v>
      </c>
      <c r="G381" s="2">
        <v>5</v>
      </c>
      <c r="H381" s="2">
        <f>Table1[[#This Row],[Credit amount]]-Table1[[#This Row],[Debit amount]]</f>
        <v>5</v>
      </c>
      <c r="I381" s="2">
        <f>I380+Table1[[#This Row],[Amount]]</f>
        <v>26124.149999999943</v>
      </c>
      <c r="J381" t="str">
        <f t="shared" si="5"/>
        <v>Income</v>
      </c>
      <c r="K381" s="2" t="s">
        <v>97</v>
      </c>
      <c r="L381" s="24" t="str">
        <f>TEXT(Table1[[#This Row],[Transaction date]],"mmm-yy")</f>
        <v>Mar-24</v>
      </c>
    </row>
    <row r="382" spans="1:12" x14ac:dyDescent="0.25">
      <c r="A382" s="1">
        <v>45366</v>
      </c>
      <c r="B382" t="s">
        <v>10</v>
      </c>
      <c r="C382" t="s">
        <v>8</v>
      </c>
      <c r="D382">
        <v>17490960</v>
      </c>
      <c r="E382" t="s">
        <v>30</v>
      </c>
      <c r="G382" s="2">
        <v>5</v>
      </c>
      <c r="H382" s="2">
        <f>Table1[[#This Row],[Credit amount]]-Table1[[#This Row],[Debit amount]]</f>
        <v>5</v>
      </c>
      <c r="I382" s="2">
        <f>I381+Table1[[#This Row],[Amount]]</f>
        <v>26129.149999999943</v>
      </c>
      <c r="J382" t="str">
        <f t="shared" si="5"/>
        <v>Income</v>
      </c>
      <c r="K382" s="2" t="s">
        <v>97</v>
      </c>
      <c r="L382" s="24" t="str">
        <f>TEXT(Table1[[#This Row],[Transaction date]],"mmm-yy")</f>
        <v>Mar-24</v>
      </c>
    </row>
    <row r="383" spans="1:12" x14ac:dyDescent="0.25">
      <c r="A383" s="1">
        <v>45366</v>
      </c>
      <c r="B383" t="s">
        <v>10</v>
      </c>
      <c r="C383" t="s">
        <v>8</v>
      </c>
      <c r="D383">
        <v>17490960</v>
      </c>
      <c r="E383" t="s">
        <v>31</v>
      </c>
      <c r="G383" s="2">
        <v>5</v>
      </c>
      <c r="H383" s="2">
        <f>Table1[[#This Row],[Credit amount]]-Table1[[#This Row],[Debit amount]]</f>
        <v>5</v>
      </c>
      <c r="I383" s="2">
        <f>I382+Table1[[#This Row],[Amount]]</f>
        <v>26134.149999999943</v>
      </c>
      <c r="J383" t="str">
        <f t="shared" si="5"/>
        <v>Income</v>
      </c>
      <c r="K383" s="2" t="s">
        <v>97</v>
      </c>
      <c r="L383" s="24" t="str">
        <f>TEXT(Table1[[#This Row],[Transaction date]],"mmm-yy")</f>
        <v>Mar-24</v>
      </c>
    </row>
    <row r="384" spans="1:12" x14ac:dyDescent="0.25">
      <c r="A384" s="1">
        <v>45366</v>
      </c>
      <c r="B384" t="s">
        <v>10</v>
      </c>
      <c r="C384" t="s">
        <v>8</v>
      </c>
      <c r="D384">
        <v>17490960</v>
      </c>
      <c r="E384" t="s">
        <v>32</v>
      </c>
      <c r="G384" s="2">
        <v>5</v>
      </c>
      <c r="H384" s="2">
        <f>Table1[[#This Row],[Credit amount]]-Table1[[#This Row],[Debit amount]]</f>
        <v>5</v>
      </c>
      <c r="I384" s="2">
        <f>I383+Table1[[#This Row],[Amount]]</f>
        <v>26139.149999999943</v>
      </c>
      <c r="J384" t="str">
        <f t="shared" si="5"/>
        <v>Income</v>
      </c>
      <c r="K384" s="2" t="s">
        <v>97</v>
      </c>
      <c r="L384" s="24" t="str">
        <f>TEXT(Table1[[#This Row],[Transaction date]],"mmm-yy")</f>
        <v>Mar-24</v>
      </c>
    </row>
    <row r="385" spans="1:12" x14ac:dyDescent="0.25">
      <c r="A385" s="1">
        <v>45366</v>
      </c>
      <c r="B385" t="s">
        <v>10</v>
      </c>
      <c r="C385" t="s">
        <v>8</v>
      </c>
      <c r="D385">
        <v>17490960</v>
      </c>
      <c r="E385" t="s">
        <v>33</v>
      </c>
      <c r="G385" s="2">
        <v>5</v>
      </c>
      <c r="H385" s="2">
        <f>Table1[[#This Row],[Credit amount]]-Table1[[#This Row],[Debit amount]]</f>
        <v>5</v>
      </c>
      <c r="I385" s="2">
        <f>I384+Table1[[#This Row],[Amount]]</f>
        <v>26144.149999999943</v>
      </c>
      <c r="J385" t="str">
        <f t="shared" si="5"/>
        <v>Income</v>
      </c>
      <c r="K385" s="2" t="s">
        <v>97</v>
      </c>
      <c r="L385" s="24" t="str">
        <f>TEXT(Table1[[#This Row],[Transaction date]],"mmm-yy")</f>
        <v>Mar-24</v>
      </c>
    </row>
    <row r="386" spans="1:12" x14ac:dyDescent="0.25">
      <c r="A386" s="1">
        <v>45366</v>
      </c>
      <c r="B386" t="s">
        <v>10</v>
      </c>
      <c r="C386" t="s">
        <v>8</v>
      </c>
      <c r="D386">
        <v>17490960</v>
      </c>
      <c r="E386" t="s">
        <v>34</v>
      </c>
      <c r="G386" s="2">
        <v>5</v>
      </c>
      <c r="H386" s="2">
        <f>Table1[[#This Row],[Credit amount]]-Table1[[#This Row],[Debit amount]]</f>
        <v>5</v>
      </c>
      <c r="I386" s="2">
        <f>I385+Table1[[#This Row],[Amount]]</f>
        <v>26149.149999999943</v>
      </c>
      <c r="J386" t="str">
        <f t="shared" si="5"/>
        <v>Income</v>
      </c>
      <c r="K386" s="2" t="s">
        <v>97</v>
      </c>
      <c r="L386" s="24" t="str">
        <f>TEXT(Table1[[#This Row],[Transaction date]],"mmm-yy")</f>
        <v>Mar-24</v>
      </c>
    </row>
    <row r="387" spans="1:12" x14ac:dyDescent="0.25">
      <c r="A387" s="1">
        <v>45366</v>
      </c>
      <c r="B387" t="s">
        <v>10</v>
      </c>
      <c r="C387" t="s">
        <v>8</v>
      </c>
      <c r="D387">
        <v>17490960</v>
      </c>
      <c r="E387" t="s">
        <v>35</v>
      </c>
      <c r="G387" s="2">
        <v>5</v>
      </c>
      <c r="H387" s="2">
        <f>Table1[[#This Row],[Credit amount]]-Table1[[#This Row],[Debit amount]]</f>
        <v>5</v>
      </c>
      <c r="I387" s="2">
        <f>I386+Table1[[#This Row],[Amount]]</f>
        <v>26154.149999999943</v>
      </c>
      <c r="J387" t="str">
        <f t="shared" si="5"/>
        <v>Income</v>
      </c>
      <c r="K387" s="2" t="s">
        <v>97</v>
      </c>
      <c r="L387" s="24" t="str">
        <f>TEXT(Table1[[#This Row],[Transaction date]],"mmm-yy")</f>
        <v>Mar-24</v>
      </c>
    </row>
    <row r="388" spans="1:12" x14ac:dyDescent="0.25">
      <c r="A388" s="1">
        <v>45369</v>
      </c>
      <c r="B388" t="s">
        <v>7</v>
      </c>
      <c r="C388" t="s">
        <v>8</v>
      </c>
      <c r="D388">
        <v>17490960</v>
      </c>
      <c r="E388" t="s">
        <v>9</v>
      </c>
      <c r="G388" s="2">
        <v>58.9</v>
      </c>
      <c r="H388" s="2">
        <f>Table1[[#This Row],[Credit amount]]-Table1[[#This Row],[Debit amount]]</f>
        <v>58.9</v>
      </c>
      <c r="I388" s="2">
        <f>I387+Table1[[#This Row],[Amount]]</f>
        <v>26213.049999999945</v>
      </c>
      <c r="J388" t="str">
        <f t="shared" ref="J388:J451" si="6">IF(F388="","Income","Expenditure")</f>
        <v>Income</v>
      </c>
      <c r="K388" s="2" t="s">
        <v>97</v>
      </c>
      <c r="L388" s="24" t="str">
        <f>TEXT(Table1[[#This Row],[Transaction date]],"mmm-yy")</f>
        <v>Mar-24</v>
      </c>
    </row>
    <row r="389" spans="1:12" x14ac:dyDescent="0.25">
      <c r="A389" s="1">
        <v>45369</v>
      </c>
      <c r="B389" t="s">
        <v>10</v>
      </c>
      <c r="C389" t="s">
        <v>8</v>
      </c>
      <c r="D389">
        <v>17490960</v>
      </c>
      <c r="E389" t="s">
        <v>23</v>
      </c>
      <c r="G389" s="2">
        <v>5</v>
      </c>
      <c r="H389" s="2">
        <f>Table1[[#This Row],[Credit amount]]-Table1[[#This Row],[Debit amount]]</f>
        <v>5</v>
      </c>
      <c r="I389" s="2">
        <f>I388+Table1[[#This Row],[Amount]]</f>
        <v>26218.049999999945</v>
      </c>
      <c r="J389" t="str">
        <f t="shared" si="6"/>
        <v>Income</v>
      </c>
      <c r="K389" s="2" t="s">
        <v>97</v>
      </c>
      <c r="L389" s="24" t="str">
        <f>TEXT(Table1[[#This Row],[Transaction date]],"mmm-yy")</f>
        <v>Mar-24</v>
      </c>
    </row>
    <row r="390" spans="1:12" x14ac:dyDescent="0.25">
      <c r="A390" s="1">
        <v>45369</v>
      </c>
      <c r="B390" t="s">
        <v>10</v>
      </c>
      <c r="C390" t="s">
        <v>8</v>
      </c>
      <c r="D390">
        <v>17490960</v>
      </c>
      <c r="E390" t="s">
        <v>24</v>
      </c>
      <c r="G390" s="2">
        <v>5</v>
      </c>
      <c r="H390" s="2">
        <f>Table1[[#This Row],[Credit amount]]-Table1[[#This Row],[Debit amount]]</f>
        <v>5</v>
      </c>
      <c r="I390" s="2">
        <f>I389+Table1[[#This Row],[Amount]]</f>
        <v>26223.049999999945</v>
      </c>
      <c r="J390" t="str">
        <f t="shared" si="6"/>
        <v>Income</v>
      </c>
      <c r="K390" s="2" t="s">
        <v>97</v>
      </c>
      <c r="L390" s="24" t="str">
        <f>TEXT(Table1[[#This Row],[Transaction date]],"mmm-yy")</f>
        <v>Mar-24</v>
      </c>
    </row>
    <row r="391" spans="1:12" x14ac:dyDescent="0.25">
      <c r="A391" s="1">
        <v>45369</v>
      </c>
      <c r="B391" t="s">
        <v>10</v>
      </c>
      <c r="C391" t="s">
        <v>8</v>
      </c>
      <c r="D391">
        <v>17490960</v>
      </c>
      <c r="E391" t="s">
        <v>25</v>
      </c>
      <c r="G391" s="2">
        <v>5</v>
      </c>
      <c r="H391" s="2">
        <f>Table1[[#This Row],[Credit amount]]-Table1[[#This Row],[Debit amount]]</f>
        <v>5</v>
      </c>
      <c r="I391" s="2">
        <f>I390+Table1[[#This Row],[Amount]]</f>
        <v>26228.049999999945</v>
      </c>
      <c r="J391" t="str">
        <f t="shared" si="6"/>
        <v>Income</v>
      </c>
      <c r="K391" s="2" t="s">
        <v>97</v>
      </c>
      <c r="L391" s="24" t="str">
        <f>TEXT(Table1[[#This Row],[Transaction date]],"mmm-yy")</f>
        <v>Mar-24</v>
      </c>
    </row>
    <row r="392" spans="1:12" x14ac:dyDescent="0.25">
      <c r="A392" s="1">
        <v>45369</v>
      </c>
      <c r="B392" t="s">
        <v>10</v>
      </c>
      <c r="C392" t="s">
        <v>8</v>
      </c>
      <c r="D392">
        <v>17490960</v>
      </c>
      <c r="E392" t="s">
        <v>26</v>
      </c>
      <c r="G392" s="2">
        <v>5</v>
      </c>
      <c r="H392" s="2">
        <f>Table1[[#This Row],[Credit amount]]-Table1[[#This Row],[Debit amount]]</f>
        <v>5</v>
      </c>
      <c r="I392" s="2">
        <f>I391+Table1[[#This Row],[Amount]]</f>
        <v>26233.049999999945</v>
      </c>
      <c r="J392" t="str">
        <f t="shared" si="6"/>
        <v>Income</v>
      </c>
      <c r="K392" s="2" t="s">
        <v>97</v>
      </c>
      <c r="L392" s="24" t="str">
        <f>TEXT(Table1[[#This Row],[Transaction date]],"mmm-yy")</f>
        <v>Mar-24</v>
      </c>
    </row>
    <row r="393" spans="1:12" x14ac:dyDescent="0.25">
      <c r="A393" s="1">
        <v>45369</v>
      </c>
      <c r="B393" t="s">
        <v>10</v>
      </c>
      <c r="C393" t="s">
        <v>8</v>
      </c>
      <c r="D393">
        <v>17490960</v>
      </c>
      <c r="E393" t="s">
        <v>27</v>
      </c>
      <c r="G393" s="2">
        <v>5</v>
      </c>
      <c r="H393" s="2">
        <f>Table1[[#This Row],[Credit amount]]-Table1[[#This Row],[Debit amount]]</f>
        <v>5</v>
      </c>
      <c r="I393" s="2">
        <f>I392+Table1[[#This Row],[Amount]]</f>
        <v>26238.049999999945</v>
      </c>
      <c r="J393" t="str">
        <f t="shared" si="6"/>
        <v>Income</v>
      </c>
      <c r="K393" s="2" t="s">
        <v>97</v>
      </c>
      <c r="L393" s="24" t="str">
        <f>TEXT(Table1[[#This Row],[Transaction date]],"mmm-yy")</f>
        <v>Mar-24</v>
      </c>
    </row>
    <row r="394" spans="1:12" x14ac:dyDescent="0.25">
      <c r="A394" s="1">
        <v>45369</v>
      </c>
      <c r="B394" t="s">
        <v>10</v>
      </c>
      <c r="C394" t="s">
        <v>8</v>
      </c>
      <c r="D394">
        <v>17490960</v>
      </c>
      <c r="E394" t="s">
        <v>28</v>
      </c>
      <c r="G394" s="2">
        <v>5</v>
      </c>
      <c r="H394" s="2">
        <f>Table1[[#This Row],[Credit amount]]-Table1[[#This Row],[Debit amount]]</f>
        <v>5</v>
      </c>
      <c r="I394" s="2">
        <f>I393+Table1[[#This Row],[Amount]]</f>
        <v>26243.049999999945</v>
      </c>
      <c r="J394" t="str">
        <f t="shared" si="6"/>
        <v>Income</v>
      </c>
      <c r="K394" s="2" t="s">
        <v>97</v>
      </c>
      <c r="L394" s="24" t="str">
        <f>TEXT(Table1[[#This Row],[Transaction date]],"mmm-yy")</f>
        <v>Mar-24</v>
      </c>
    </row>
    <row r="395" spans="1:12" x14ac:dyDescent="0.25">
      <c r="A395" s="1">
        <v>45369</v>
      </c>
      <c r="B395" t="s">
        <v>10</v>
      </c>
      <c r="C395" t="s">
        <v>8</v>
      </c>
      <c r="D395">
        <v>17490960</v>
      </c>
      <c r="E395" t="s">
        <v>74</v>
      </c>
      <c r="G395" s="2">
        <v>60</v>
      </c>
      <c r="H395" s="2">
        <f>Table1[[#This Row],[Credit amount]]-Table1[[#This Row],[Debit amount]]</f>
        <v>60</v>
      </c>
      <c r="I395" s="2">
        <f>I394+Table1[[#This Row],[Amount]]</f>
        <v>26303.049999999945</v>
      </c>
      <c r="J395" t="str">
        <f t="shared" si="6"/>
        <v>Income</v>
      </c>
      <c r="K395" s="2" t="s">
        <v>97</v>
      </c>
      <c r="L395" s="24" t="str">
        <f>TEXT(Table1[[#This Row],[Transaction date]],"mmm-yy")</f>
        <v>Mar-24</v>
      </c>
    </row>
    <row r="396" spans="1:12" x14ac:dyDescent="0.25">
      <c r="A396" s="1">
        <v>45369</v>
      </c>
      <c r="B396" t="s">
        <v>10</v>
      </c>
      <c r="C396" t="s">
        <v>8</v>
      </c>
      <c r="D396">
        <v>17490960</v>
      </c>
      <c r="E396" t="s">
        <v>29</v>
      </c>
      <c r="G396" s="2">
        <v>5</v>
      </c>
      <c r="H396" s="2">
        <f>Table1[[#This Row],[Credit amount]]-Table1[[#This Row],[Debit amount]]</f>
        <v>5</v>
      </c>
      <c r="I396" s="2">
        <f>I395+Table1[[#This Row],[Amount]]</f>
        <v>26308.049999999945</v>
      </c>
      <c r="J396" t="str">
        <f t="shared" si="6"/>
        <v>Income</v>
      </c>
      <c r="K396" s="2" t="s">
        <v>97</v>
      </c>
      <c r="L396" s="24" t="str">
        <f>TEXT(Table1[[#This Row],[Transaction date]],"mmm-yy")</f>
        <v>Mar-24</v>
      </c>
    </row>
    <row r="397" spans="1:12" x14ac:dyDescent="0.25">
      <c r="A397" s="1">
        <v>45370</v>
      </c>
      <c r="B397" t="s">
        <v>10</v>
      </c>
      <c r="C397" t="s">
        <v>8</v>
      </c>
      <c r="D397">
        <v>17490960</v>
      </c>
      <c r="E397" t="s">
        <v>18</v>
      </c>
      <c r="G397" s="2">
        <v>5</v>
      </c>
      <c r="H397" s="2">
        <f>Table1[[#This Row],[Credit amount]]-Table1[[#This Row],[Debit amount]]</f>
        <v>5</v>
      </c>
      <c r="I397" s="2">
        <f>I396+Table1[[#This Row],[Amount]]</f>
        <v>26313.049999999945</v>
      </c>
      <c r="J397" t="str">
        <f t="shared" si="6"/>
        <v>Income</v>
      </c>
      <c r="K397" s="2" t="s">
        <v>97</v>
      </c>
      <c r="L397" s="24" t="str">
        <f>TEXT(Table1[[#This Row],[Transaction date]],"mmm-yy")</f>
        <v>Mar-24</v>
      </c>
    </row>
    <row r="398" spans="1:12" x14ac:dyDescent="0.25">
      <c r="A398" s="1">
        <v>45370</v>
      </c>
      <c r="B398" t="s">
        <v>10</v>
      </c>
      <c r="C398" t="s">
        <v>8</v>
      </c>
      <c r="D398">
        <v>17490960</v>
      </c>
      <c r="E398" t="s">
        <v>19</v>
      </c>
      <c r="G398" s="2">
        <v>5</v>
      </c>
      <c r="H398" s="2">
        <f>Table1[[#This Row],[Credit amount]]-Table1[[#This Row],[Debit amount]]</f>
        <v>5</v>
      </c>
      <c r="I398" s="2">
        <f>I397+Table1[[#This Row],[Amount]]</f>
        <v>26318.049999999945</v>
      </c>
      <c r="J398" t="str">
        <f t="shared" si="6"/>
        <v>Income</v>
      </c>
      <c r="K398" s="2" t="s">
        <v>97</v>
      </c>
      <c r="L398" s="24" t="str">
        <f>TEXT(Table1[[#This Row],[Transaction date]],"mmm-yy")</f>
        <v>Mar-24</v>
      </c>
    </row>
    <row r="399" spans="1:12" x14ac:dyDescent="0.25">
      <c r="A399" s="1">
        <v>45370</v>
      </c>
      <c r="B399" t="s">
        <v>10</v>
      </c>
      <c r="C399" t="s">
        <v>8</v>
      </c>
      <c r="D399">
        <v>17490960</v>
      </c>
      <c r="E399" t="s">
        <v>20</v>
      </c>
      <c r="G399" s="2">
        <v>5</v>
      </c>
      <c r="H399" s="2">
        <f>Table1[[#This Row],[Credit amount]]-Table1[[#This Row],[Debit amount]]</f>
        <v>5</v>
      </c>
      <c r="I399" s="2">
        <f>I398+Table1[[#This Row],[Amount]]</f>
        <v>26323.049999999945</v>
      </c>
      <c r="J399" t="str">
        <f t="shared" si="6"/>
        <v>Income</v>
      </c>
      <c r="K399" s="2" t="s">
        <v>97</v>
      </c>
      <c r="L399" s="24" t="str">
        <f>TEXT(Table1[[#This Row],[Transaction date]],"mmm-yy")</f>
        <v>Mar-24</v>
      </c>
    </row>
    <row r="400" spans="1:12" x14ac:dyDescent="0.25">
      <c r="A400" s="1">
        <v>45371</v>
      </c>
      <c r="B400" t="s">
        <v>7</v>
      </c>
      <c r="C400" t="s">
        <v>8</v>
      </c>
      <c r="D400">
        <v>17490960</v>
      </c>
      <c r="E400" t="s">
        <v>9</v>
      </c>
      <c r="G400" s="2">
        <v>4.6900000000000004</v>
      </c>
      <c r="H400" s="2">
        <f>Table1[[#This Row],[Credit amount]]-Table1[[#This Row],[Debit amount]]</f>
        <v>4.6900000000000004</v>
      </c>
      <c r="I400" s="2">
        <f>I399+Table1[[#This Row],[Amount]]</f>
        <v>26327.739999999943</v>
      </c>
      <c r="J400" t="str">
        <f t="shared" si="6"/>
        <v>Income</v>
      </c>
      <c r="K400" s="2" t="s">
        <v>97</v>
      </c>
      <c r="L400" s="24" t="str">
        <f>TEXT(Table1[[#This Row],[Transaction date]],"mmm-yy")</f>
        <v>Mar-24</v>
      </c>
    </row>
    <row r="401" spans="1:12" x14ac:dyDescent="0.25">
      <c r="A401" s="1">
        <v>45371</v>
      </c>
      <c r="B401" t="s">
        <v>10</v>
      </c>
      <c r="C401" t="s">
        <v>8</v>
      </c>
      <c r="D401">
        <v>17490960</v>
      </c>
      <c r="E401" t="s">
        <v>12</v>
      </c>
      <c r="G401" s="2">
        <v>5</v>
      </c>
      <c r="H401" s="2">
        <f>Table1[[#This Row],[Credit amount]]-Table1[[#This Row],[Debit amount]]</f>
        <v>5</v>
      </c>
      <c r="I401" s="2">
        <f>I400+Table1[[#This Row],[Amount]]</f>
        <v>26332.739999999943</v>
      </c>
      <c r="J401" t="str">
        <f t="shared" si="6"/>
        <v>Income</v>
      </c>
      <c r="K401" s="2" t="s">
        <v>97</v>
      </c>
      <c r="L401" s="24" t="str">
        <f>TEXT(Table1[[#This Row],[Transaction date]],"mmm-yy")</f>
        <v>Mar-24</v>
      </c>
    </row>
    <row r="402" spans="1:12" x14ac:dyDescent="0.25">
      <c r="A402" s="1">
        <v>45371</v>
      </c>
      <c r="B402" t="s">
        <v>10</v>
      </c>
      <c r="C402" t="s">
        <v>8</v>
      </c>
      <c r="D402">
        <v>17490960</v>
      </c>
      <c r="E402" t="s">
        <v>13</v>
      </c>
      <c r="G402" s="2">
        <v>5</v>
      </c>
      <c r="H402" s="2">
        <f>Table1[[#This Row],[Credit amount]]-Table1[[#This Row],[Debit amount]]</f>
        <v>5</v>
      </c>
      <c r="I402" s="2">
        <f>I401+Table1[[#This Row],[Amount]]</f>
        <v>26337.739999999943</v>
      </c>
      <c r="J402" t="str">
        <f t="shared" si="6"/>
        <v>Income</v>
      </c>
      <c r="K402" s="2" t="s">
        <v>97</v>
      </c>
      <c r="L402" s="24" t="str">
        <f>TEXT(Table1[[#This Row],[Transaction date]],"mmm-yy")</f>
        <v>Mar-24</v>
      </c>
    </row>
    <row r="403" spans="1:12" x14ac:dyDescent="0.25">
      <c r="A403" s="1">
        <v>45371</v>
      </c>
      <c r="B403" t="s">
        <v>10</v>
      </c>
      <c r="C403" t="s">
        <v>8</v>
      </c>
      <c r="D403">
        <v>17490960</v>
      </c>
      <c r="E403" t="s">
        <v>14</v>
      </c>
      <c r="G403" s="2">
        <v>5</v>
      </c>
      <c r="H403" s="2">
        <f>Table1[[#This Row],[Credit amount]]-Table1[[#This Row],[Debit amount]]</f>
        <v>5</v>
      </c>
      <c r="I403" s="2">
        <f>I402+Table1[[#This Row],[Amount]]</f>
        <v>26342.739999999943</v>
      </c>
      <c r="J403" t="str">
        <f t="shared" si="6"/>
        <v>Income</v>
      </c>
      <c r="K403" s="2" t="s">
        <v>97</v>
      </c>
      <c r="L403" s="24" t="str">
        <f>TEXT(Table1[[#This Row],[Transaction date]],"mmm-yy")</f>
        <v>Mar-24</v>
      </c>
    </row>
    <row r="404" spans="1:12" x14ac:dyDescent="0.25">
      <c r="A404" s="1">
        <v>45371</v>
      </c>
      <c r="B404" t="s">
        <v>10</v>
      </c>
      <c r="C404" t="s">
        <v>8</v>
      </c>
      <c r="D404">
        <v>17490960</v>
      </c>
      <c r="E404" t="s">
        <v>16</v>
      </c>
      <c r="G404" s="2">
        <v>5</v>
      </c>
      <c r="H404" s="2">
        <f>Table1[[#This Row],[Credit amount]]-Table1[[#This Row],[Debit amount]]</f>
        <v>5</v>
      </c>
      <c r="I404" s="2">
        <f>I403+Table1[[#This Row],[Amount]]</f>
        <v>26347.739999999943</v>
      </c>
      <c r="J404" t="str">
        <f t="shared" si="6"/>
        <v>Income</v>
      </c>
      <c r="K404" s="2" t="s">
        <v>97</v>
      </c>
      <c r="L404" s="24" t="str">
        <f>TEXT(Table1[[#This Row],[Transaction date]],"mmm-yy")</f>
        <v>Mar-24</v>
      </c>
    </row>
    <row r="405" spans="1:12" x14ac:dyDescent="0.25">
      <c r="A405" s="1">
        <v>45371</v>
      </c>
      <c r="B405" t="s">
        <v>10</v>
      </c>
      <c r="C405" t="s">
        <v>8</v>
      </c>
      <c r="D405">
        <v>17490960</v>
      </c>
      <c r="E405" t="s">
        <v>15</v>
      </c>
      <c r="G405" s="2">
        <v>5</v>
      </c>
      <c r="H405" s="2">
        <f>Table1[[#This Row],[Credit amount]]-Table1[[#This Row],[Debit amount]]</f>
        <v>5</v>
      </c>
      <c r="I405" s="2">
        <f>I404+Table1[[#This Row],[Amount]]</f>
        <v>26352.739999999943</v>
      </c>
      <c r="J405" t="str">
        <f t="shared" si="6"/>
        <v>Income</v>
      </c>
      <c r="K405" s="2" t="s">
        <v>97</v>
      </c>
      <c r="L405" s="24" t="str">
        <f>TEXT(Table1[[#This Row],[Transaction date]],"mmm-yy")</f>
        <v>Mar-24</v>
      </c>
    </row>
    <row r="406" spans="1:12" x14ac:dyDescent="0.25">
      <c r="A406" s="1">
        <v>45371</v>
      </c>
      <c r="B406" t="s">
        <v>10</v>
      </c>
      <c r="C406" t="s">
        <v>8</v>
      </c>
      <c r="D406">
        <v>17490960</v>
      </c>
      <c r="E406" t="s">
        <v>17</v>
      </c>
      <c r="G406" s="2">
        <v>5</v>
      </c>
      <c r="H406" s="2">
        <f>Table1[[#This Row],[Credit amount]]-Table1[[#This Row],[Debit amount]]</f>
        <v>5</v>
      </c>
      <c r="I406" s="2">
        <f>I405+Table1[[#This Row],[Amount]]</f>
        <v>26357.739999999943</v>
      </c>
      <c r="J406" t="str">
        <f t="shared" si="6"/>
        <v>Income</v>
      </c>
      <c r="K406" s="2" t="s">
        <v>97</v>
      </c>
      <c r="L406" s="24" t="str">
        <f>TEXT(Table1[[#This Row],[Transaction date]],"mmm-yy")</f>
        <v>Mar-24</v>
      </c>
    </row>
    <row r="407" spans="1:12" x14ac:dyDescent="0.25">
      <c r="A407" s="1">
        <v>45373</v>
      </c>
      <c r="B407" t="s">
        <v>10</v>
      </c>
      <c r="C407" t="s">
        <v>8</v>
      </c>
      <c r="D407">
        <v>17490960</v>
      </c>
      <c r="E407" t="s">
        <v>11</v>
      </c>
      <c r="G407" s="2">
        <v>5</v>
      </c>
      <c r="H407" s="2">
        <f>Table1[[#This Row],[Credit amount]]-Table1[[#This Row],[Debit amount]]</f>
        <v>5</v>
      </c>
      <c r="I407" s="2">
        <f>I406+Table1[[#This Row],[Amount]]</f>
        <v>26362.739999999943</v>
      </c>
      <c r="J407" t="str">
        <f t="shared" si="6"/>
        <v>Income</v>
      </c>
      <c r="K407" s="2" t="s">
        <v>97</v>
      </c>
      <c r="L407" s="24" t="str">
        <f>TEXT(Table1[[#This Row],[Transaction date]],"mmm-yy")</f>
        <v>Mar-24</v>
      </c>
    </row>
    <row r="408" spans="1:12" x14ac:dyDescent="0.25">
      <c r="A408" s="1">
        <v>45376</v>
      </c>
      <c r="B408" t="s">
        <v>7</v>
      </c>
      <c r="C408" t="s">
        <v>8</v>
      </c>
      <c r="D408">
        <v>17490960</v>
      </c>
      <c r="E408" t="s">
        <v>9</v>
      </c>
      <c r="G408" s="2">
        <v>4.6900000000000004</v>
      </c>
      <c r="H408" s="2">
        <f>Table1[[#This Row],[Credit amount]]-Table1[[#This Row],[Debit amount]]</f>
        <v>4.6900000000000004</v>
      </c>
      <c r="I408" s="2">
        <f>I407+Table1[[#This Row],[Amount]]</f>
        <v>26367.429999999942</v>
      </c>
      <c r="J408" t="str">
        <f t="shared" si="6"/>
        <v>Income</v>
      </c>
      <c r="K408" s="2" t="s">
        <v>97</v>
      </c>
      <c r="L408" s="24" t="str">
        <f>TEXT(Table1[[#This Row],[Transaction date]],"mmm-yy")</f>
        <v>Mar-24</v>
      </c>
    </row>
    <row r="409" spans="1:12" x14ac:dyDescent="0.25">
      <c r="A409" s="1">
        <v>45378</v>
      </c>
      <c r="B409" t="s">
        <v>7</v>
      </c>
      <c r="C409" t="s">
        <v>8</v>
      </c>
      <c r="D409">
        <v>17490960</v>
      </c>
      <c r="E409" t="s">
        <v>9</v>
      </c>
      <c r="G409" s="2">
        <v>4.6900000000000004</v>
      </c>
      <c r="H409" s="2">
        <f>Table1[[#This Row],[Credit amount]]-Table1[[#This Row],[Debit amount]]</f>
        <v>4.6900000000000004</v>
      </c>
      <c r="I409" s="2">
        <f>I408+Table1[[#This Row],[Amount]]</f>
        <v>26372.119999999941</v>
      </c>
      <c r="J409" t="str">
        <f t="shared" si="6"/>
        <v>Income</v>
      </c>
      <c r="K409" s="2" t="s">
        <v>97</v>
      </c>
      <c r="L409" s="24" t="str">
        <f>TEXT(Table1[[#This Row],[Transaction date]],"mmm-yy")</f>
        <v>Mar-24</v>
      </c>
    </row>
    <row r="410" spans="1:12" x14ac:dyDescent="0.25">
      <c r="A410" s="1">
        <v>45382</v>
      </c>
      <c r="B410" t="s">
        <v>7</v>
      </c>
      <c r="C410" t="s">
        <v>8</v>
      </c>
      <c r="D410">
        <v>17490960</v>
      </c>
      <c r="E410" t="s">
        <v>60</v>
      </c>
      <c r="G410" s="2">
        <v>5</v>
      </c>
      <c r="H410" s="2">
        <f>Table1[[#This Row],[Credit amount]]-Table1[[#This Row],[Debit amount]]</f>
        <v>5</v>
      </c>
      <c r="I410" s="2">
        <f>I409+Table1[[#This Row],[Amount]]</f>
        <v>26377.119999999941</v>
      </c>
      <c r="J410" t="str">
        <f t="shared" si="6"/>
        <v>Income</v>
      </c>
      <c r="K410" s="2" t="s">
        <v>97</v>
      </c>
      <c r="L410" s="24" t="str">
        <f>TEXT(Table1[[#This Row],[Transaction date]],"mmm-yy")</f>
        <v>Mar-24</v>
      </c>
    </row>
    <row r="411" spans="1:12" x14ac:dyDescent="0.25">
      <c r="A411" s="1">
        <v>45384</v>
      </c>
      <c r="B411" t="s">
        <v>36</v>
      </c>
      <c r="C411" t="s">
        <v>8</v>
      </c>
      <c r="D411">
        <v>17490960</v>
      </c>
      <c r="E411" t="s">
        <v>90</v>
      </c>
      <c r="F411" s="2">
        <v>36.75</v>
      </c>
      <c r="H411" s="2">
        <f>Table1[[#This Row],[Credit amount]]-Table1[[#This Row],[Debit amount]]</f>
        <v>-36.75</v>
      </c>
      <c r="I411" s="2">
        <f>I410+Table1[[#This Row],[Amount]]</f>
        <v>26340.369999999941</v>
      </c>
      <c r="J411" t="str">
        <f t="shared" si="6"/>
        <v>Expenditure</v>
      </c>
      <c r="K411" s="2" t="s">
        <v>97</v>
      </c>
      <c r="L411" s="24" t="str">
        <f>TEXT(Table1[[#This Row],[Transaction date]],"mmm-yy")</f>
        <v>Apr-24</v>
      </c>
    </row>
    <row r="412" spans="1:12" x14ac:dyDescent="0.25">
      <c r="A412" s="1">
        <v>45384</v>
      </c>
      <c r="B412" t="s">
        <v>36</v>
      </c>
      <c r="C412" t="s">
        <v>8</v>
      </c>
      <c r="D412">
        <v>17490960</v>
      </c>
      <c r="E412" t="s">
        <v>91</v>
      </c>
      <c r="F412" s="2">
        <v>36.75</v>
      </c>
      <c r="H412" s="2">
        <f>Table1[[#This Row],[Credit amount]]-Table1[[#This Row],[Debit amount]]</f>
        <v>-36.75</v>
      </c>
      <c r="I412" s="2">
        <f>I411+Table1[[#This Row],[Amount]]</f>
        <v>26303.619999999941</v>
      </c>
      <c r="J412" t="str">
        <f t="shared" si="6"/>
        <v>Expenditure</v>
      </c>
      <c r="K412" s="2" t="s">
        <v>97</v>
      </c>
      <c r="L412" s="24" t="str">
        <f>TEXT(Table1[[#This Row],[Transaction date]],"mmm-yy")</f>
        <v>Apr-24</v>
      </c>
    </row>
    <row r="413" spans="1:12" x14ac:dyDescent="0.25">
      <c r="A413" s="1">
        <v>45384</v>
      </c>
      <c r="B413" t="s">
        <v>36</v>
      </c>
      <c r="C413" t="s">
        <v>8</v>
      </c>
      <c r="D413">
        <v>17490960</v>
      </c>
      <c r="E413" t="s">
        <v>92</v>
      </c>
      <c r="F413" s="2">
        <v>73.5</v>
      </c>
      <c r="H413" s="2">
        <f>Table1[[#This Row],[Credit amount]]-Table1[[#This Row],[Debit amount]]</f>
        <v>-73.5</v>
      </c>
      <c r="I413" s="2">
        <f>I412+Table1[[#This Row],[Amount]]</f>
        <v>26230.119999999941</v>
      </c>
      <c r="J413" t="str">
        <f t="shared" si="6"/>
        <v>Expenditure</v>
      </c>
      <c r="K413" s="2" t="s">
        <v>97</v>
      </c>
      <c r="L413" s="24" t="str">
        <f>TEXT(Table1[[#This Row],[Transaction date]],"mmm-yy")</f>
        <v>Apr-24</v>
      </c>
    </row>
    <row r="414" spans="1:12" x14ac:dyDescent="0.25">
      <c r="A414" s="1">
        <v>45384</v>
      </c>
      <c r="B414" t="s">
        <v>7</v>
      </c>
      <c r="C414" t="s">
        <v>8</v>
      </c>
      <c r="D414">
        <v>17490960</v>
      </c>
      <c r="E414" t="s">
        <v>9</v>
      </c>
      <c r="G414" s="2">
        <v>4.6900000000000004</v>
      </c>
      <c r="H414" s="2">
        <f>Table1[[#This Row],[Credit amount]]-Table1[[#This Row],[Debit amount]]</f>
        <v>4.6900000000000004</v>
      </c>
      <c r="I414" s="2">
        <f>I413+Table1[[#This Row],[Amount]]</f>
        <v>26234.809999999939</v>
      </c>
      <c r="J414" t="str">
        <f t="shared" si="6"/>
        <v>Income</v>
      </c>
      <c r="K414" s="2" t="s">
        <v>97</v>
      </c>
      <c r="L414" s="24" t="str">
        <f>TEXT(Table1[[#This Row],[Transaction date]],"mmm-yy")</f>
        <v>Apr-24</v>
      </c>
    </row>
    <row r="415" spans="1:12" x14ac:dyDescent="0.25">
      <c r="A415" s="1">
        <v>45384</v>
      </c>
      <c r="B415" t="s">
        <v>10</v>
      </c>
      <c r="C415" t="s">
        <v>8</v>
      </c>
      <c r="D415">
        <v>17490960</v>
      </c>
      <c r="E415" t="s">
        <v>46</v>
      </c>
      <c r="G415" s="2">
        <v>5</v>
      </c>
      <c r="H415" s="2">
        <f>Table1[[#This Row],[Credit amount]]-Table1[[#This Row],[Debit amount]]</f>
        <v>5</v>
      </c>
      <c r="I415" s="2">
        <f>I414+Table1[[#This Row],[Amount]]</f>
        <v>26239.809999999939</v>
      </c>
      <c r="J415" t="str">
        <f t="shared" si="6"/>
        <v>Income</v>
      </c>
      <c r="K415" s="2" t="s">
        <v>97</v>
      </c>
      <c r="L415" s="24" t="str">
        <f>TEXT(Table1[[#This Row],[Transaction date]],"mmm-yy")</f>
        <v>Apr-24</v>
      </c>
    </row>
    <row r="416" spans="1:12" x14ac:dyDescent="0.25">
      <c r="A416" s="1">
        <v>45384</v>
      </c>
      <c r="B416" t="s">
        <v>10</v>
      </c>
      <c r="C416" t="s">
        <v>8</v>
      </c>
      <c r="D416">
        <v>17490960</v>
      </c>
      <c r="E416" t="s">
        <v>47</v>
      </c>
      <c r="G416" s="2">
        <v>5</v>
      </c>
      <c r="H416" s="2">
        <f>Table1[[#This Row],[Credit amount]]-Table1[[#This Row],[Debit amount]]</f>
        <v>5</v>
      </c>
      <c r="I416" s="2">
        <f>I415+Table1[[#This Row],[Amount]]</f>
        <v>26244.809999999939</v>
      </c>
      <c r="J416" t="str">
        <f t="shared" si="6"/>
        <v>Income</v>
      </c>
      <c r="K416" s="2" t="s">
        <v>97</v>
      </c>
      <c r="L416" s="24" t="str">
        <f>TEXT(Table1[[#This Row],[Transaction date]],"mmm-yy")</f>
        <v>Apr-24</v>
      </c>
    </row>
    <row r="417" spans="1:12" x14ac:dyDescent="0.25">
      <c r="A417" s="1">
        <v>45384</v>
      </c>
      <c r="B417" t="s">
        <v>10</v>
      </c>
      <c r="C417" t="s">
        <v>8</v>
      </c>
      <c r="D417">
        <v>17490960</v>
      </c>
      <c r="E417" t="s">
        <v>48</v>
      </c>
      <c r="G417" s="2">
        <v>5</v>
      </c>
      <c r="H417" s="2">
        <f>Table1[[#This Row],[Credit amount]]-Table1[[#This Row],[Debit amount]]</f>
        <v>5</v>
      </c>
      <c r="I417" s="2">
        <f>I416+Table1[[#This Row],[Amount]]</f>
        <v>26249.809999999939</v>
      </c>
      <c r="J417" t="str">
        <f t="shared" si="6"/>
        <v>Income</v>
      </c>
      <c r="K417" s="2" t="s">
        <v>97</v>
      </c>
      <c r="L417" s="24" t="str">
        <f>TEXT(Table1[[#This Row],[Transaction date]],"mmm-yy")</f>
        <v>Apr-24</v>
      </c>
    </row>
    <row r="418" spans="1:12" x14ac:dyDescent="0.25">
      <c r="A418" s="1">
        <v>45384</v>
      </c>
      <c r="B418" t="s">
        <v>10</v>
      </c>
      <c r="C418" t="s">
        <v>8</v>
      </c>
      <c r="D418">
        <v>17490960</v>
      </c>
      <c r="E418" t="s">
        <v>50</v>
      </c>
      <c r="G418" s="2">
        <v>5</v>
      </c>
      <c r="H418" s="2">
        <f>Table1[[#This Row],[Credit amount]]-Table1[[#This Row],[Debit amount]]</f>
        <v>5</v>
      </c>
      <c r="I418" s="2">
        <f>I417+Table1[[#This Row],[Amount]]</f>
        <v>26254.809999999939</v>
      </c>
      <c r="J418" t="str">
        <f t="shared" si="6"/>
        <v>Income</v>
      </c>
      <c r="K418" s="2" t="s">
        <v>97</v>
      </c>
      <c r="L418" s="24" t="str">
        <f>TEXT(Table1[[#This Row],[Transaction date]],"mmm-yy")</f>
        <v>Apr-24</v>
      </c>
    </row>
    <row r="419" spans="1:12" x14ac:dyDescent="0.25">
      <c r="A419" s="1">
        <v>45386</v>
      </c>
      <c r="B419" t="s">
        <v>10</v>
      </c>
      <c r="C419" t="s">
        <v>8</v>
      </c>
      <c r="D419">
        <v>17490960</v>
      </c>
      <c r="E419" t="s">
        <v>45</v>
      </c>
      <c r="G419" s="2">
        <v>5</v>
      </c>
      <c r="H419" s="2">
        <f>Table1[[#This Row],[Credit amount]]-Table1[[#This Row],[Debit amount]]</f>
        <v>5</v>
      </c>
      <c r="I419" s="2">
        <f>I418+Table1[[#This Row],[Amount]]</f>
        <v>26259.809999999939</v>
      </c>
      <c r="J419" t="str">
        <f t="shared" si="6"/>
        <v>Income</v>
      </c>
      <c r="K419" s="2" t="s">
        <v>97</v>
      </c>
      <c r="L419" s="24" t="str">
        <f>TEXT(Table1[[#This Row],[Transaction date]],"mmm-yy")</f>
        <v>Apr-24</v>
      </c>
    </row>
    <row r="420" spans="1:12" x14ac:dyDescent="0.25">
      <c r="A420" s="1">
        <v>45387</v>
      </c>
      <c r="B420" t="s">
        <v>7</v>
      </c>
      <c r="C420" t="s">
        <v>8</v>
      </c>
      <c r="D420">
        <v>17490960</v>
      </c>
      <c r="E420" t="s">
        <v>44</v>
      </c>
      <c r="G420" s="2">
        <v>5</v>
      </c>
      <c r="H420" s="2">
        <f>Table1[[#This Row],[Credit amount]]-Table1[[#This Row],[Debit amount]]</f>
        <v>5</v>
      </c>
      <c r="I420" s="2">
        <f>I419+Table1[[#This Row],[Amount]]</f>
        <v>26264.809999999939</v>
      </c>
      <c r="J420" t="str">
        <f t="shared" si="6"/>
        <v>Income</v>
      </c>
      <c r="K420" s="2" t="s">
        <v>97</v>
      </c>
      <c r="L420" s="24" t="str">
        <f>TEXT(Table1[[#This Row],[Transaction date]],"mmm-yy")</f>
        <v>Apr-24</v>
      </c>
    </row>
    <row r="421" spans="1:12" x14ac:dyDescent="0.25">
      <c r="A421" s="1">
        <v>45390</v>
      </c>
      <c r="B421" t="s">
        <v>7</v>
      </c>
      <c r="C421" t="s">
        <v>8</v>
      </c>
      <c r="D421">
        <v>17490960</v>
      </c>
      <c r="E421" t="s">
        <v>9</v>
      </c>
      <c r="G421" s="2">
        <v>4.6900000000000004</v>
      </c>
      <c r="H421" s="2">
        <f>Table1[[#This Row],[Credit amount]]-Table1[[#This Row],[Debit amount]]</f>
        <v>4.6900000000000004</v>
      </c>
      <c r="I421" s="2">
        <f>I420+Table1[[#This Row],[Amount]]</f>
        <v>26269.499999999938</v>
      </c>
      <c r="J421" t="str">
        <f t="shared" si="6"/>
        <v>Income</v>
      </c>
      <c r="K421" s="2" t="s">
        <v>97</v>
      </c>
      <c r="L421" s="24" t="str">
        <f>TEXT(Table1[[#This Row],[Transaction date]],"mmm-yy")</f>
        <v>Apr-24</v>
      </c>
    </row>
    <row r="422" spans="1:12" x14ac:dyDescent="0.25">
      <c r="A422" s="1">
        <v>45392</v>
      </c>
      <c r="B422" t="s">
        <v>10</v>
      </c>
      <c r="C422" t="s">
        <v>8</v>
      </c>
      <c r="D422">
        <v>17490960</v>
      </c>
      <c r="E422" t="s">
        <v>43</v>
      </c>
      <c r="G422" s="2">
        <v>5</v>
      </c>
      <c r="H422" s="2">
        <f>Table1[[#This Row],[Credit amount]]-Table1[[#This Row],[Debit amount]]</f>
        <v>5</v>
      </c>
      <c r="I422" s="2">
        <f>I421+Table1[[#This Row],[Amount]]</f>
        <v>26274.499999999938</v>
      </c>
      <c r="J422" t="str">
        <f t="shared" si="6"/>
        <v>Income</v>
      </c>
      <c r="K422" s="2" t="s">
        <v>97</v>
      </c>
      <c r="L422" s="24" t="str">
        <f>TEXT(Table1[[#This Row],[Transaction date]],"mmm-yy")</f>
        <v>Apr-24</v>
      </c>
    </row>
    <row r="423" spans="1:12" x14ac:dyDescent="0.25">
      <c r="A423" s="1">
        <v>45393</v>
      </c>
      <c r="B423" t="s">
        <v>7</v>
      </c>
      <c r="C423" t="s">
        <v>8</v>
      </c>
      <c r="D423">
        <v>17490960</v>
      </c>
      <c r="E423" t="s">
        <v>9</v>
      </c>
      <c r="G423" s="2">
        <v>4.6900000000000004</v>
      </c>
      <c r="H423" s="2">
        <f>Table1[[#This Row],[Credit amount]]-Table1[[#This Row],[Debit amount]]</f>
        <v>4.6900000000000004</v>
      </c>
      <c r="I423" s="2">
        <f>I422+Table1[[#This Row],[Amount]]</f>
        <v>26279.189999999937</v>
      </c>
      <c r="J423" t="str">
        <f t="shared" si="6"/>
        <v>Income</v>
      </c>
      <c r="K423" s="2" t="s">
        <v>97</v>
      </c>
      <c r="L423" s="24" t="str">
        <f>TEXT(Table1[[#This Row],[Transaction date]],"mmm-yy")</f>
        <v>Apr-24</v>
      </c>
    </row>
    <row r="424" spans="1:12" x14ac:dyDescent="0.25">
      <c r="A424" s="1">
        <v>45393</v>
      </c>
      <c r="B424" t="s">
        <v>10</v>
      </c>
      <c r="C424" t="s">
        <v>8</v>
      </c>
      <c r="D424">
        <v>17490960</v>
      </c>
      <c r="E424" t="s">
        <v>42</v>
      </c>
      <c r="G424" s="2">
        <v>5</v>
      </c>
      <c r="H424" s="2">
        <f>Table1[[#This Row],[Credit amount]]-Table1[[#This Row],[Debit amount]]</f>
        <v>5</v>
      </c>
      <c r="I424" s="2">
        <f>I423+Table1[[#This Row],[Amount]]</f>
        <v>26284.189999999937</v>
      </c>
      <c r="J424" t="str">
        <f t="shared" si="6"/>
        <v>Income</v>
      </c>
      <c r="K424" s="2" t="s">
        <v>97</v>
      </c>
      <c r="L424" s="24" t="str">
        <f>TEXT(Table1[[#This Row],[Transaction date]],"mmm-yy")</f>
        <v>Apr-24</v>
      </c>
    </row>
    <row r="425" spans="1:12" x14ac:dyDescent="0.25">
      <c r="A425" s="1">
        <v>45397</v>
      </c>
      <c r="B425" t="s">
        <v>10</v>
      </c>
      <c r="C425" t="s">
        <v>8</v>
      </c>
      <c r="D425">
        <v>17490960</v>
      </c>
      <c r="E425" t="s">
        <v>30</v>
      </c>
      <c r="G425" s="2">
        <v>5</v>
      </c>
      <c r="H425" s="2">
        <f>Table1[[#This Row],[Credit amount]]-Table1[[#This Row],[Debit amount]]</f>
        <v>5</v>
      </c>
      <c r="I425" s="2">
        <f>I424+Table1[[#This Row],[Amount]]</f>
        <v>26289.189999999937</v>
      </c>
      <c r="J425" t="str">
        <f t="shared" si="6"/>
        <v>Income</v>
      </c>
      <c r="K425" s="2" t="s">
        <v>97</v>
      </c>
      <c r="L425" s="24" t="str">
        <f>TEXT(Table1[[#This Row],[Transaction date]],"mmm-yy")</f>
        <v>Apr-24</v>
      </c>
    </row>
    <row r="426" spans="1:12" x14ac:dyDescent="0.25">
      <c r="A426" s="1">
        <v>45397</v>
      </c>
      <c r="B426" t="s">
        <v>10</v>
      </c>
      <c r="C426" t="s">
        <v>8</v>
      </c>
      <c r="D426">
        <v>17490960</v>
      </c>
      <c r="E426" t="s">
        <v>31</v>
      </c>
      <c r="G426" s="2">
        <v>5</v>
      </c>
      <c r="H426" s="2">
        <f>Table1[[#This Row],[Credit amount]]-Table1[[#This Row],[Debit amount]]</f>
        <v>5</v>
      </c>
      <c r="I426" s="2">
        <f>I425+Table1[[#This Row],[Amount]]</f>
        <v>26294.189999999937</v>
      </c>
      <c r="J426" t="str">
        <f t="shared" si="6"/>
        <v>Income</v>
      </c>
      <c r="K426" s="2" t="s">
        <v>97</v>
      </c>
      <c r="L426" s="24" t="str">
        <f>TEXT(Table1[[#This Row],[Transaction date]],"mmm-yy")</f>
        <v>Apr-24</v>
      </c>
    </row>
    <row r="427" spans="1:12" x14ac:dyDescent="0.25">
      <c r="A427" s="1">
        <v>45397</v>
      </c>
      <c r="B427" t="s">
        <v>10</v>
      </c>
      <c r="C427" t="s">
        <v>8</v>
      </c>
      <c r="D427">
        <v>17490960</v>
      </c>
      <c r="E427" t="s">
        <v>32</v>
      </c>
      <c r="G427" s="2">
        <v>5</v>
      </c>
      <c r="H427" s="2">
        <f>Table1[[#This Row],[Credit amount]]-Table1[[#This Row],[Debit amount]]</f>
        <v>5</v>
      </c>
      <c r="I427" s="2">
        <f>I426+Table1[[#This Row],[Amount]]</f>
        <v>26299.189999999937</v>
      </c>
      <c r="J427" t="str">
        <f t="shared" si="6"/>
        <v>Income</v>
      </c>
      <c r="K427" s="2" t="s">
        <v>97</v>
      </c>
      <c r="L427" s="24" t="str">
        <f>TEXT(Table1[[#This Row],[Transaction date]],"mmm-yy")</f>
        <v>Apr-24</v>
      </c>
    </row>
    <row r="428" spans="1:12" x14ac:dyDescent="0.25">
      <c r="A428" s="1">
        <v>45397</v>
      </c>
      <c r="B428" t="s">
        <v>10</v>
      </c>
      <c r="C428" t="s">
        <v>8</v>
      </c>
      <c r="D428">
        <v>17490960</v>
      </c>
      <c r="E428" t="s">
        <v>40</v>
      </c>
      <c r="G428" s="2">
        <v>5</v>
      </c>
      <c r="H428" s="2">
        <f>Table1[[#This Row],[Credit amount]]-Table1[[#This Row],[Debit amount]]</f>
        <v>5</v>
      </c>
      <c r="I428" s="2">
        <f>I427+Table1[[#This Row],[Amount]]</f>
        <v>26304.189999999937</v>
      </c>
      <c r="J428" t="str">
        <f t="shared" si="6"/>
        <v>Income</v>
      </c>
      <c r="K428" s="2" t="s">
        <v>97</v>
      </c>
      <c r="L428" s="24" t="str">
        <f>TEXT(Table1[[#This Row],[Transaction date]],"mmm-yy")</f>
        <v>Apr-24</v>
      </c>
    </row>
    <row r="429" spans="1:12" x14ac:dyDescent="0.25">
      <c r="A429" s="1">
        <v>45397</v>
      </c>
      <c r="B429" t="s">
        <v>10</v>
      </c>
      <c r="C429" t="s">
        <v>8</v>
      </c>
      <c r="D429">
        <v>17490960</v>
      </c>
      <c r="E429" t="s">
        <v>33</v>
      </c>
      <c r="G429" s="2">
        <v>5</v>
      </c>
      <c r="H429" s="2">
        <f>Table1[[#This Row],[Credit amount]]-Table1[[#This Row],[Debit amount]]</f>
        <v>5</v>
      </c>
      <c r="I429" s="2">
        <f>I428+Table1[[#This Row],[Amount]]</f>
        <v>26309.189999999937</v>
      </c>
      <c r="J429" t="str">
        <f t="shared" si="6"/>
        <v>Income</v>
      </c>
      <c r="K429" s="2" t="s">
        <v>97</v>
      </c>
      <c r="L429" s="24" t="str">
        <f>TEXT(Table1[[#This Row],[Transaction date]],"mmm-yy")</f>
        <v>Apr-24</v>
      </c>
    </row>
    <row r="430" spans="1:12" x14ac:dyDescent="0.25">
      <c r="A430" s="1">
        <v>45397</v>
      </c>
      <c r="B430" t="s">
        <v>10</v>
      </c>
      <c r="C430" t="s">
        <v>8</v>
      </c>
      <c r="D430">
        <v>17490960</v>
      </c>
      <c r="E430" t="s">
        <v>41</v>
      </c>
      <c r="G430" s="2">
        <v>5</v>
      </c>
      <c r="H430" s="2">
        <f>Table1[[#This Row],[Credit amount]]-Table1[[#This Row],[Debit amount]]</f>
        <v>5</v>
      </c>
      <c r="I430" s="2">
        <f>I429+Table1[[#This Row],[Amount]]</f>
        <v>26314.189999999937</v>
      </c>
      <c r="J430" t="str">
        <f t="shared" si="6"/>
        <v>Income</v>
      </c>
      <c r="K430" s="2" t="s">
        <v>97</v>
      </c>
      <c r="L430" s="24" t="str">
        <f>TEXT(Table1[[#This Row],[Transaction date]],"mmm-yy")</f>
        <v>Apr-24</v>
      </c>
    </row>
    <row r="431" spans="1:12" x14ac:dyDescent="0.25">
      <c r="A431" s="1">
        <v>45397</v>
      </c>
      <c r="B431" t="s">
        <v>10</v>
      </c>
      <c r="C431" t="s">
        <v>8</v>
      </c>
      <c r="D431">
        <v>17490960</v>
      </c>
      <c r="E431" t="s">
        <v>34</v>
      </c>
      <c r="G431" s="2">
        <v>5</v>
      </c>
      <c r="H431" s="2">
        <f>Table1[[#This Row],[Credit amount]]-Table1[[#This Row],[Debit amount]]</f>
        <v>5</v>
      </c>
      <c r="I431" s="2">
        <f>I430+Table1[[#This Row],[Amount]]</f>
        <v>26319.189999999937</v>
      </c>
      <c r="J431" t="str">
        <f t="shared" si="6"/>
        <v>Income</v>
      </c>
      <c r="K431" s="2" t="s">
        <v>97</v>
      </c>
      <c r="L431" s="24" t="str">
        <f>TEXT(Table1[[#This Row],[Transaction date]],"mmm-yy")</f>
        <v>Apr-24</v>
      </c>
    </row>
    <row r="432" spans="1:12" x14ac:dyDescent="0.25">
      <c r="A432" s="1">
        <v>45397</v>
      </c>
      <c r="B432" t="s">
        <v>10</v>
      </c>
      <c r="C432" t="s">
        <v>8</v>
      </c>
      <c r="D432">
        <v>17490960</v>
      </c>
      <c r="E432" t="s">
        <v>35</v>
      </c>
      <c r="G432" s="2">
        <v>5</v>
      </c>
      <c r="H432" s="2">
        <f>Table1[[#This Row],[Credit amount]]-Table1[[#This Row],[Debit amount]]</f>
        <v>5</v>
      </c>
      <c r="I432" s="2">
        <f>I431+Table1[[#This Row],[Amount]]</f>
        <v>26324.189999999937</v>
      </c>
      <c r="J432" t="str">
        <f t="shared" si="6"/>
        <v>Income</v>
      </c>
      <c r="K432" s="2" t="s">
        <v>97</v>
      </c>
      <c r="L432" s="24" t="str">
        <f>TEXT(Table1[[#This Row],[Transaction date]],"mmm-yy")</f>
        <v>Apr-24</v>
      </c>
    </row>
    <row r="433" spans="1:12" x14ac:dyDescent="0.25">
      <c r="A433" s="1">
        <v>45398</v>
      </c>
      <c r="B433" t="s">
        <v>10</v>
      </c>
      <c r="C433" t="s">
        <v>8</v>
      </c>
      <c r="D433">
        <v>17490960</v>
      </c>
      <c r="E433" t="s">
        <v>23</v>
      </c>
      <c r="G433" s="2">
        <v>5</v>
      </c>
      <c r="H433" s="2">
        <f>Table1[[#This Row],[Credit amount]]-Table1[[#This Row],[Debit amount]]</f>
        <v>5</v>
      </c>
      <c r="I433" s="2">
        <f>I432+Table1[[#This Row],[Amount]]</f>
        <v>26329.189999999937</v>
      </c>
      <c r="J433" t="str">
        <f t="shared" si="6"/>
        <v>Income</v>
      </c>
      <c r="K433" s="2" t="s">
        <v>97</v>
      </c>
      <c r="L433" s="24" t="str">
        <f>TEXT(Table1[[#This Row],[Transaction date]],"mmm-yy")</f>
        <v>Apr-24</v>
      </c>
    </row>
    <row r="434" spans="1:12" x14ac:dyDescent="0.25">
      <c r="A434" s="1">
        <v>45398</v>
      </c>
      <c r="B434" t="s">
        <v>10</v>
      </c>
      <c r="C434" t="s">
        <v>8</v>
      </c>
      <c r="D434">
        <v>17490960</v>
      </c>
      <c r="E434" t="s">
        <v>26</v>
      </c>
      <c r="G434" s="2">
        <v>5</v>
      </c>
      <c r="H434" s="2">
        <f>Table1[[#This Row],[Credit amount]]-Table1[[#This Row],[Debit amount]]</f>
        <v>5</v>
      </c>
      <c r="I434" s="2">
        <f>I433+Table1[[#This Row],[Amount]]</f>
        <v>26334.189999999937</v>
      </c>
      <c r="J434" t="str">
        <f t="shared" si="6"/>
        <v>Income</v>
      </c>
      <c r="K434" s="2" t="s">
        <v>97</v>
      </c>
      <c r="L434" s="24" t="str">
        <f>TEXT(Table1[[#This Row],[Transaction date]],"mmm-yy")</f>
        <v>Apr-24</v>
      </c>
    </row>
    <row r="435" spans="1:12" x14ac:dyDescent="0.25">
      <c r="A435" s="1">
        <v>45398</v>
      </c>
      <c r="B435" t="s">
        <v>10</v>
      </c>
      <c r="C435" t="s">
        <v>8</v>
      </c>
      <c r="D435">
        <v>17490960</v>
      </c>
      <c r="E435" t="s">
        <v>28</v>
      </c>
      <c r="G435" s="2">
        <v>5</v>
      </c>
      <c r="H435" s="2">
        <f>Table1[[#This Row],[Credit amount]]-Table1[[#This Row],[Debit amount]]</f>
        <v>5</v>
      </c>
      <c r="I435" s="2">
        <f>I434+Table1[[#This Row],[Amount]]</f>
        <v>26339.189999999937</v>
      </c>
      <c r="J435" t="str">
        <f t="shared" si="6"/>
        <v>Income</v>
      </c>
      <c r="K435" s="2" t="s">
        <v>97</v>
      </c>
      <c r="L435" s="24" t="str">
        <f>TEXT(Table1[[#This Row],[Transaction date]],"mmm-yy")</f>
        <v>Apr-24</v>
      </c>
    </row>
    <row r="436" spans="1:12" x14ac:dyDescent="0.25">
      <c r="A436" s="1">
        <v>45399</v>
      </c>
      <c r="B436" t="s">
        <v>10</v>
      </c>
      <c r="C436" t="s">
        <v>8</v>
      </c>
      <c r="D436">
        <v>17490960</v>
      </c>
      <c r="E436" t="s">
        <v>25</v>
      </c>
      <c r="G436" s="2">
        <v>5</v>
      </c>
      <c r="H436" s="2">
        <f>Table1[[#This Row],[Credit amount]]-Table1[[#This Row],[Debit amount]]</f>
        <v>5</v>
      </c>
      <c r="I436" s="2">
        <f>I435+Table1[[#This Row],[Amount]]</f>
        <v>26344.189999999937</v>
      </c>
      <c r="J436" t="str">
        <f t="shared" si="6"/>
        <v>Income</v>
      </c>
      <c r="K436" s="2" t="s">
        <v>97</v>
      </c>
      <c r="L436" s="24" t="str">
        <f>TEXT(Table1[[#This Row],[Transaction date]],"mmm-yy")</f>
        <v>Apr-24</v>
      </c>
    </row>
    <row r="437" spans="1:12" x14ac:dyDescent="0.25">
      <c r="A437" s="1">
        <v>45400</v>
      </c>
      <c r="B437" t="s">
        <v>10</v>
      </c>
      <c r="C437" t="s">
        <v>8</v>
      </c>
      <c r="D437">
        <v>17490960</v>
      </c>
      <c r="E437" t="s">
        <v>24</v>
      </c>
      <c r="G437" s="2">
        <v>5</v>
      </c>
      <c r="H437" s="2">
        <f>Table1[[#This Row],[Credit amount]]-Table1[[#This Row],[Debit amount]]</f>
        <v>5</v>
      </c>
      <c r="I437" s="2">
        <f>I436+Table1[[#This Row],[Amount]]</f>
        <v>26349.189999999937</v>
      </c>
      <c r="J437" t="str">
        <f t="shared" si="6"/>
        <v>Income</v>
      </c>
      <c r="K437" s="2" t="s">
        <v>97</v>
      </c>
      <c r="L437" s="24" t="str">
        <f>TEXT(Table1[[#This Row],[Transaction date]],"mmm-yy")</f>
        <v>Apr-24</v>
      </c>
    </row>
    <row r="438" spans="1:12" x14ac:dyDescent="0.25">
      <c r="A438" s="1">
        <v>45400</v>
      </c>
      <c r="B438" t="s">
        <v>10</v>
      </c>
      <c r="C438" t="s">
        <v>8</v>
      </c>
      <c r="D438">
        <v>17490960</v>
      </c>
      <c r="E438" t="s">
        <v>27</v>
      </c>
      <c r="G438" s="2">
        <v>5</v>
      </c>
      <c r="H438" s="2">
        <f>Table1[[#This Row],[Credit amount]]-Table1[[#This Row],[Debit amount]]</f>
        <v>5</v>
      </c>
      <c r="I438" s="2">
        <f>I437+Table1[[#This Row],[Amount]]</f>
        <v>26354.189999999937</v>
      </c>
      <c r="J438" t="str">
        <f t="shared" si="6"/>
        <v>Income</v>
      </c>
      <c r="K438" s="2" t="s">
        <v>97</v>
      </c>
      <c r="L438" s="24" t="str">
        <f>TEXT(Table1[[#This Row],[Transaction date]],"mmm-yy")</f>
        <v>Apr-24</v>
      </c>
    </row>
    <row r="439" spans="1:12" x14ac:dyDescent="0.25">
      <c r="A439" s="1">
        <v>45400</v>
      </c>
      <c r="B439" t="s">
        <v>10</v>
      </c>
      <c r="C439" t="s">
        <v>8</v>
      </c>
      <c r="D439">
        <v>17490960</v>
      </c>
      <c r="E439" t="s">
        <v>29</v>
      </c>
      <c r="G439" s="2">
        <v>5</v>
      </c>
      <c r="H439" s="2">
        <f>Table1[[#This Row],[Credit amount]]-Table1[[#This Row],[Debit amount]]</f>
        <v>5</v>
      </c>
      <c r="I439" s="2">
        <f>I438+Table1[[#This Row],[Amount]]</f>
        <v>26359.189999999937</v>
      </c>
      <c r="J439" t="str">
        <f t="shared" si="6"/>
        <v>Income</v>
      </c>
      <c r="K439" s="2" t="s">
        <v>97</v>
      </c>
      <c r="L439" s="24" t="str">
        <f>TEXT(Table1[[#This Row],[Transaction date]],"mmm-yy")</f>
        <v>Apr-24</v>
      </c>
    </row>
    <row r="440" spans="1:12" x14ac:dyDescent="0.25">
      <c r="A440" s="1">
        <v>45401</v>
      </c>
      <c r="B440" t="s">
        <v>10</v>
      </c>
      <c r="C440" t="s">
        <v>8</v>
      </c>
      <c r="D440">
        <v>17490960</v>
      </c>
      <c r="E440" t="s">
        <v>18</v>
      </c>
      <c r="G440" s="2">
        <v>5</v>
      </c>
      <c r="H440" s="2">
        <f>Table1[[#This Row],[Credit amount]]-Table1[[#This Row],[Debit amount]]</f>
        <v>5</v>
      </c>
      <c r="I440" s="2">
        <f>I439+Table1[[#This Row],[Amount]]</f>
        <v>26364.189999999937</v>
      </c>
      <c r="J440" t="str">
        <f t="shared" si="6"/>
        <v>Income</v>
      </c>
      <c r="K440" s="2" t="s">
        <v>97</v>
      </c>
      <c r="L440" s="24" t="str">
        <f>TEXT(Table1[[#This Row],[Transaction date]],"mmm-yy")</f>
        <v>Apr-24</v>
      </c>
    </row>
    <row r="441" spans="1:12" x14ac:dyDescent="0.25">
      <c r="A441" s="1">
        <v>45401</v>
      </c>
      <c r="B441" t="s">
        <v>10</v>
      </c>
      <c r="C441" t="s">
        <v>8</v>
      </c>
      <c r="D441">
        <v>17490960</v>
      </c>
      <c r="E441" t="s">
        <v>19</v>
      </c>
      <c r="G441" s="2">
        <v>5</v>
      </c>
      <c r="H441" s="2">
        <f>Table1[[#This Row],[Credit amount]]-Table1[[#This Row],[Debit amount]]</f>
        <v>5</v>
      </c>
      <c r="I441" s="2">
        <f>I440+Table1[[#This Row],[Amount]]</f>
        <v>26369.189999999937</v>
      </c>
      <c r="J441" t="str">
        <f t="shared" si="6"/>
        <v>Income</v>
      </c>
      <c r="K441" s="2" t="s">
        <v>97</v>
      </c>
      <c r="L441" s="24" t="str">
        <f>TEXT(Table1[[#This Row],[Transaction date]],"mmm-yy")</f>
        <v>Apr-24</v>
      </c>
    </row>
    <row r="442" spans="1:12" x14ac:dyDescent="0.25">
      <c r="A442" s="1">
        <v>45401</v>
      </c>
      <c r="B442" t="s">
        <v>10</v>
      </c>
      <c r="C442" t="s">
        <v>8</v>
      </c>
      <c r="D442">
        <v>17490960</v>
      </c>
      <c r="E442" t="s">
        <v>20</v>
      </c>
      <c r="G442" s="2">
        <v>5</v>
      </c>
      <c r="H442" s="2">
        <f>Table1[[#This Row],[Credit amount]]-Table1[[#This Row],[Debit amount]]</f>
        <v>5</v>
      </c>
      <c r="I442" s="2">
        <f>I441+Table1[[#This Row],[Amount]]</f>
        <v>26374.189999999937</v>
      </c>
      <c r="J442" t="str">
        <f t="shared" si="6"/>
        <v>Income</v>
      </c>
      <c r="K442" s="2" t="s">
        <v>97</v>
      </c>
      <c r="L442" s="24" t="str">
        <f>TEXT(Table1[[#This Row],[Transaction date]],"mmm-yy")</f>
        <v>Apr-24</v>
      </c>
    </row>
    <row r="443" spans="1:12" x14ac:dyDescent="0.25">
      <c r="A443" s="1">
        <v>45404</v>
      </c>
      <c r="B443" t="s">
        <v>36</v>
      </c>
      <c r="C443" t="s">
        <v>8</v>
      </c>
      <c r="D443">
        <v>17490960</v>
      </c>
      <c r="E443" t="s">
        <v>70</v>
      </c>
      <c r="F443" s="2">
        <v>36.75</v>
      </c>
      <c r="H443" s="2">
        <f>Table1[[#This Row],[Credit amount]]-Table1[[#This Row],[Debit amount]]</f>
        <v>-36.75</v>
      </c>
      <c r="I443" s="2">
        <f>I442+Table1[[#This Row],[Amount]]</f>
        <v>26337.439999999937</v>
      </c>
      <c r="J443" t="str">
        <f t="shared" si="6"/>
        <v>Expenditure</v>
      </c>
      <c r="K443" s="2" t="s">
        <v>97</v>
      </c>
      <c r="L443" s="24" t="str">
        <f>TEXT(Table1[[#This Row],[Transaction date]],"mmm-yy")</f>
        <v>Apr-24</v>
      </c>
    </row>
    <row r="444" spans="1:12" x14ac:dyDescent="0.25">
      <c r="A444" s="1">
        <v>45404</v>
      </c>
      <c r="B444" t="s">
        <v>36</v>
      </c>
      <c r="C444" t="s">
        <v>8</v>
      </c>
      <c r="D444">
        <v>17490960</v>
      </c>
      <c r="E444" t="s">
        <v>88</v>
      </c>
      <c r="F444" s="2">
        <v>36.75</v>
      </c>
      <c r="H444" s="2">
        <f>Table1[[#This Row],[Credit amount]]-Table1[[#This Row],[Debit amount]]</f>
        <v>-36.75</v>
      </c>
      <c r="I444" s="2">
        <f>I443+Table1[[#This Row],[Amount]]</f>
        <v>26300.689999999937</v>
      </c>
      <c r="J444" t="str">
        <f t="shared" si="6"/>
        <v>Expenditure</v>
      </c>
      <c r="K444" s="2" t="s">
        <v>97</v>
      </c>
      <c r="L444" s="24" t="str">
        <f>TEXT(Table1[[#This Row],[Transaction date]],"mmm-yy")</f>
        <v>Apr-24</v>
      </c>
    </row>
    <row r="445" spans="1:12" x14ac:dyDescent="0.25">
      <c r="A445" s="1">
        <v>45404</v>
      </c>
      <c r="B445" t="s">
        <v>36</v>
      </c>
      <c r="C445" t="s">
        <v>8</v>
      </c>
      <c r="D445">
        <v>17490960</v>
      </c>
      <c r="E445" t="s">
        <v>89</v>
      </c>
      <c r="F445" s="2">
        <v>73.5</v>
      </c>
      <c r="H445" s="2">
        <f>Table1[[#This Row],[Credit amount]]-Table1[[#This Row],[Debit amount]]</f>
        <v>-73.5</v>
      </c>
      <c r="I445" s="2">
        <f>I444+Table1[[#This Row],[Amount]]</f>
        <v>26227.189999999937</v>
      </c>
      <c r="J445" t="str">
        <f t="shared" si="6"/>
        <v>Expenditure</v>
      </c>
      <c r="K445" s="2" t="s">
        <v>97</v>
      </c>
      <c r="L445" s="24" t="str">
        <f>TEXT(Table1[[#This Row],[Transaction date]],"mmm-yy")</f>
        <v>Apr-24</v>
      </c>
    </row>
    <row r="446" spans="1:12" x14ac:dyDescent="0.25">
      <c r="A446" s="1">
        <v>45404</v>
      </c>
      <c r="B446" t="s">
        <v>7</v>
      </c>
      <c r="C446" t="s">
        <v>8</v>
      </c>
      <c r="D446">
        <v>17490960</v>
      </c>
      <c r="E446" t="s">
        <v>9</v>
      </c>
      <c r="G446" s="2">
        <v>4.6900000000000004</v>
      </c>
      <c r="H446" s="2">
        <f>Table1[[#This Row],[Credit amount]]-Table1[[#This Row],[Debit amount]]</f>
        <v>4.6900000000000004</v>
      </c>
      <c r="I446" s="2">
        <f>I445+Table1[[#This Row],[Amount]]</f>
        <v>26231.879999999936</v>
      </c>
      <c r="J446" t="str">
        <f t="shared" si="6"/>
        <v>Income</v>
      </c>
      <c r="K446" s="2" t="s">
        <v>97</v>
      </c>
      <c r="L446" s="24" t="str">
        <f>TEXT(Table1[[#This Row],[Transaction date]],"mmm-yy")</f>
        <v>Apr-24</v>
      </c>
    </row>
    <row r="447" spans="1:12" x14ac:dyDescent="0.25">
      <c r="A447" s="1">
        <v>45404</v>
      </c>
      <c r="B447" t="s">
        <v>10</v>
      </c>
      <c r="C447" t="s">
        <v>8</v>
      </c>
      <c r="D447">
        <v>17490960</v>
      </c>
      <c r="E447" t="s">
        <v>13</v>
      </c>
      <c r="G447" s="2">
        <v>5</v>
      </c>
      <c r="H447" s="2">
        <f>Table1[[#This Row],[Credit amount]]-Table1[[#This Row],[Debit amount]]</f>
        <v>5</v>
      </c>
      <c r="I447" s="2">
        <f>I446+Table1[[#This Row],[Amount]]</f>
        <v>26236.879999999936</v>
      </c>
      <c r="J447" t="str">
        <f t="shared" si="6"/>
        <v>Income</v>
      </c>
      <c r="K447" s="2" t="s">
        <v>97</v>
      </c>
      <c r="L447" s="24" t="str">
        <f>TEXT(Table1[[#This Row],[Transaction date]],"mmm-yy")</f>
        <v>Apr-24</v>
      </c>
    </row>
    <row r="448" spans="1:12" x14ac:dyDescent="0.25">
      <c r="A448" s="1">
        <v>45404</v>
      </c>
      <c r="B448" t="s">
        <v>10</v>
      </c>
      <c r="C448" t="s">
        <v>8</v>
      </c>
      <c r="D448">
        <v>17490960</v>
      </c>
      <c r="E448" t="s">
        <v>12</v>
      </c>
      <c r="G448" s="2">
        <v>5</v>
      </c>
      <c r="H448" s="2">
        <f>Table1[[#This Row],[Credit amount]]-Table1[[#This Row],[Debit amount]]</f>
        <v>5</v>
      </c>
      <c r="I448" s="2">
        <f>I447+Table1[[#This Row],[Amount]]</f>
        <v>26241.879999999936</v>
      </c>
      <c r="J448" t="str">
        <f t="shared" si="6"/>
        <v>Income</v>
      </c>
      <c r="K448" s="2" t="s">
        <v>97</v>
      </c>
      <c r="L448" s="24" t="str">
        <f>TEXT(Table1[[#This Row],[Transaction date]],"mmm-yy")</f>
        <v>Apr-24</v>
      </c>
    </row>
    <row r="449" spans="1:12" x14ac:dyDescent="0.25">
      <c r="A449" s="1">
        <v>45404</v>
      </c>
      <c r="B449" t="s">
        <v>10</v>
      </c>
      <c r="C449" t="s">
        <v>8</v>
      </c>
      <c r="D449">
        <v>17490960</v>
      </c>
      <c r="E449" t="s">
        <v>14</v>
      </c>
      <c r="G449" s="2">
        <v>5</v>
      </c>
      <c r="H449" s="2">
        <f>Table1[[#This Row],[Credit amount]]-Table1[[#This Row],[Debit amount]]</f>
        <v>5</v>
      </c>
      <c r="I449" s="2">
        <f>I448+Table1[[#This Row],[Amount]]</f>
        <v>26246.879999999936</v>
      </c>
      <c r="J449" t="str">
        <f t="shared" si="6"/>
        <v>Income</v>
      </c>
      <c r="K449" s="2" t="s">
        <v>97</v>
      </c>
      <c r="L449" s="24" t="str">
        <f>TEXT(Table1[[#This Row],[Transaction date]],"mmm-yy")</f>
        <v>Apr-24</v>
      </c>
    </row>
    <row r="450" spans="1:12" x14ac:dyDescent="0.25">
      <c r="A450" s="1">
        <v>45404</v>
      </c>
      <c r="B450" t="s">
        <v>10</v>
      </c>
      <c r="C450" t="s">
        <v>8</v>
      </c>
      <c r="D450">
        <v>17490960</v>
      </c>
      <c r="E450" t="s">
        <v>15</v>
      </c>
      <c r="G450" s="2">
        <v>5</v>
      </c>
      <c r="H450" s="2">
        <f>Table1[[#This Row],[Credit amount]]-Table1[[#This Row],[Debit amount]]</f>
        <v>5</v>
      </c>
      <c r="I450" s="2">
        <f>I449+Table1[[#This Row],[Amount]]</f>
        <v>26251.879999999936</v>
      </c>
      <c r="J450" t="str">
        <f t="shared" si="6"/>
        <v>Income</v>
      </c>
      <c r="K450" s="2" t="s">
        <v>97</v>
      </c>
      <c r="L450" s="24" t="str">
        <f>TEXT(Table1[[#This Row],[Transaction date]],"mmm-yy")</f>
        <v>Apr-24</v>
      </c>
    </row>
    <row r="451" spans="1:12" x14ac:dyDescent="0.25">
      <c r="A451" s="1">
        <v>45404</v>
      </c>
      <c r="B451" t="s">
        <v>10</v>
      </c>
      <c r="C451" t="s">
        <v>8</v>
      </c>
      <c r="D451">
        <v>17490960</v>
      </c>
      <c r="E451" t="s">
        <v>16</v>
      </c>
      <c r="G451" s="2">
        <v>5</v>
      </c>
      <c r="H451" s="2">
        <f>Table1[[#This Row],[Credit amount]]-Table1[[#This Row],[Debit amount]]</f>
        <v>5</v>
      </c>
      <c r="I451" s="2">
        <f>I450+Table1[[#This Row],[Amount]]</f>
        <v>26256.879999999936</v>
      </c>
      <c r="J451" t="str">
        <f t="shared" si="6"/>
        <v>Income</v>
      </c>
      <c r="K451" s="2" t="s">
        <v>97</v>
      </c>
      <c r="L451" s="24" t="str">
        <f>TEXT(Table1[[#This Row],[Transaction date]],"mmm-yy")</f>
        <v>Apr-24</v>
      </c>
    </row>
    <row r="452" spans="1:12" x14ac:dyDescent="0.25">
      <c r="A452" s="1">
        <v>45404</v>
      </c>
      <c r="B452" t="s">
        <v>10</v>
      </c>
      <c r="C452" t="s">
        <v>8</v>
      </c>
      <c r="D452">
        <v>17490960</v>
      </c>
      <c r="E452" t="s">
        <v>11</v>
      </c>
      <c r="G452" s="2">
        <v>5</v>
      </c>
      <c r="H452" s="2">
        <f>Table1[[#This Row],[Credit amount]]-Table1[[#This Row],[Debit amount]]</f>
        <v>5</v>
      </c>
      <c r="I452" s="2">
        <f>I451+Table1[[#This Row],[Amount]]</f>
        <v>26261.879999999936</v>
      </c>
      <c r="J452" t="str">
        <f t="shared" ref="J452:J466" si="7">IF(F452="","Income","Expenditure")</f>
        <v>Income</v>
      </c>
      <c r="K452" s="2" t="s">
        <v>97</v>
      </c>
      <c r="L452" s="24" t="str">
        <f>TEXT(Table1[[#This Row],[Transaction date]],"mmm-yy")</f>
        <v>Apr-24</v>
      </c>
    </row>
    <row r="453" spans="1:12" x14ac:dyDescent="0.25">
      <c r="A453" s="1">
        <v>45404</v>
      </c>
      <c r="B453" t="s">
        <v>10</v>
      </c>
      <c r="C453" t="s">
        <v>8</v>
      </c>
      <c r="D453">
        <v>17490960</v>
      </c>
      <c r="E453" t="s">
        <v>17</v>
      </c>
      <c r="G453" s="2">
        <v>5</v>
      </c>
      <c r="H453" s="2">
        <f>Table1[[#This Row],[Credit amount]]-Table1[[#This Row],[Debit amount]]</f>
        <v>5</v>
      </c>
      <c r="I453" s="2">
        <f>I452+Table1[[#This Row],[Amount]]</f>
        <v>26266.879999999936</v>
      </c>
      <c r="J453" t="str">
        <f t="shared" si="7"/>
        <v>Income</v>
      </c>
      <c r="K453" s="2" t="s">
        <v>97</v>
      </c>
      <c r="L453" s="24" t="str">
        <f>TEXT(Table1[[#This Row],[Transaction date]],"mmm-yy")</f>
        <v>Apr-24</v>
      </c>
    </row>
    <row r="454" spans="1:12" x14ac:dyDescent="0.25">
      <c r="A454" s="1">
        <v>45406</v>
      </c>
      <c r="B454" t="s">
        <v>7</v>
      </c>
      <c r="C454" t="s">
        <v>8</v>
      </c>
      <c r="D454">
        <v>17490960</v>
      </c>
      <c r="E454" t="s">
        <v>83</v>
      </c>
      <c r="G454" s="2">
        <v>100</v>
      </c>
      <c r="H454" s="2">
        <f>Table1[[#This Row],[Credit amount]]-Table1[[#This Row],[Debit amount]]</f>
        <v>100</v>
      </c>
      <c r="I454" s="2">
        <f>I453+Table1[[#This Row],[Amount]]</f>
        <v>26366.879999999936</v>
      </c>
      <c r="J454" t="str">
        <f t="shared" si="7"/>
        <v>Income</v>
      </c>
      <c r="K454" s="2" t="s">
        <v>95</v>
      </c>
      <c r="L454" s="24" t="str">
        <f>TEXT(Table1[[#This Row],[Transaction date]],"mmm-yy")</f>
        <v>Apr-24</v>
      </c>
    </row>
    <row r="455" spans="1:12" x14ac:dyDescent="0.25">
      <c r="A455" s="1">
        <v>45406</v>
      </c>
      <c r="B455" t="s">
        <v>7</v>
      </c>
      <c r="C455" t="s">
        <v>8</v>
      </c>
      <c r="D455">
        <v>17490960</v>
      </c>
      <c r="E455" t="s">
        <v>84</v>
      </c>
      <c r="G455" s="2">
        <v>50</v>
      </c>
      <c r="H455" s="2">
        <f>Table1[[#This Row],[Credit amount]]-Table1[[#This Row],[Debit amount]]</f>
        <v>50</v>
      </c>
      <c r="I455" s="2">
        <f>I454+Table1[[#This Row],[Amount]]</f>
        <v>26416.879999999936</v>
      </c>
      <c r="J455" t="str">
        <f t="shared" si="7"/>
        <v>Income</v>
      </c>
      <c r="K455" s="2" t="s">
        <v>95</v>
      </c>
      <c r="L455" s="24" t="str">
        <f>TEXT(Table1[[#This Row],[Transaction date]],"mmm-yy")</f>
        <v>Apr-24</v>
      </c>
    </row>
    <row r="456" spans="1:12" x14ac:dyDescent="0.25">
      <c r="A456" s="1">
        <v>45406</v>
      </c>
      <c r="B456" t="s">
        <v>7</v>
      </c>
      <c r="C456" t="s">
        <v>8</v>
      </c>
      <c r="D456">
        <v>17490960</v>
      </c>
      <c r="E456" t="s">
        <v>85</v>
      </c>
      <c r="G456" s="2">
        <v>100</v>
      </c>
      <c r="H456" s="2">
        <f>Table1[[#This Row],[Credit amount]]-Table1[[#This Row],[Debit amount]]</f>
        <v>100</v>
      </c>
      <c r="I456" s="2">
        <f>I455+Table1[[#This Row],[Amount]]</f>
        <v>26516.879999999936</v>
      </c>
      <c r="J456" t="str">
        <f t="shared" si="7"/>
        <v>Income</v>
      </c>
      <c r="K456" s="2" t="s">
        <v>95</v>
      </c>
      <c r="L456" s="24" t="str">
        <f>TEXT(Table1[[#This Row],[Transaction date]],"mmm-yy")</f>
        <v>Apr-24</v>
      </c>
    </row>
    <row r="457" spans="1:12" x14ac:dyDescent="0.25">
      <c r="A457" s="1">
        <v>45406</v>
      </c>
      <c r="B457" t="s">
        <v>7</v>
      </c>
      <c r="C457" t="s">
        <v>8</v>
      </c>
      <c r="D457">
        <v>17490960</v>
      </c>
      <c r="E457" t="s">
        <v>86</v>
      </c>
      <c r="G457" s="2">
        <v>100</v>
      </c>
      <c r="H457" s="2">
        <f>Table1[[#This Row],[Credit amount]]-Table1[[#This Row],[Debit amount]]</f>
        <v>100</v>
      </c>
      <c r="I457" s="2">
        <f>I456+Table1[[#This Row],[Amount]]</f>
        <v>26616.879999999936</v>
      </c>
      <c r="J457" t="str">
        <f t="shared" si="7"/>
        <v>Income</v>
      </c>
      <c r="K457" s="2" t="s">
        <v>95</v>
      </c>
      <c r="L457" s="24" t="str">
        <f>TEXT(Table1[[#This Row],[Transaction date]],"mmm-yy")</f>
        <v>Apr-24</v>
      </c>
    </row>
    <row r="458" spans="1:12" x14ac:dyDescent="0.25">
      <c r="A458" s="1">
        <v>45406</v>
      </c>
      <c r="B458" t="s">
        <v>7</v>
      </c>
      <c r="C458" t="s">
        <v>8</v>
      </c>
      <c r="D458">
        <v>17490960</v>
      </c>
      <c r="E458" t="s">
        <v>87</v>
      </c>
      <c r="G458" s="2">
        <v>100</v>
      </c>
      <c r="H458" s="2">
        <f>Table1[[#This Row],[Credit amount]]-Table1[[#This Row],[Debit amount]]</f>
        <v>100</v>
      </c>
      <c r="I458" s="2">
        <f>I457+Table1[[#This Row],[Amount]]</f>
        <v>26716.879999999936</v>
      </c>
      <c r="J458" t="str">
        <f t="shared" si="7"/>
        <v>Income</v>
      </c>
      <c r="K458" s="2" t="s">
        <v>95</v>
      </c>
      <c r="L458" s="24" t="str">
        <f>TEXT(Table1[[#This Row],[Transaction date]],"mmm-yy")</f>
        <v>Apr-24</v>
      </c>
    </row>
    <row r="459" spans="1:12" x14ac:dyDescent="0.25">
      <c r="A459" s="1">
        <v>45406</v>
      </c>
      <c r="B459" t="s">
        <v>7</v>
      </c>
      <c r="C459" t="s">
        <v>8</v>
      </c>
      <c r="D459">
        <v>17490960</v>
      </c>
      <c r="E459" t="s">
        <v>9</v>
      </c>
      <c r="G459" s="2">
        <v>4.6900000000000004</v>
      </c>
      <c r="H459" s="2">
        <f>Table1[[#This Row],[Credit amount]]-Table1[[#This Row],[Debit amount]]</f>
        <v>4.6900000000000004</v>
      </c>
      <c r="I459" s="2">
        <f>I458+Table1[[#This Row],[Amount]]</f>
        <v>26721.569999999934</v>
      </c>
      <c r="J459" t="str">
        <f t="shared" si="7"/>
        <v>Income</v>
      </c>
      <c r="K459" s="2" t="s">
        <v>97</v>
      </c>
      <c r="L459" s="24" t="str">
        <f>TEXT(Table1[[#This Row],[Transaction date]],"mmm-yy")</f>
        <v>Apr-24</v>
      </c>
    </row>
    <row r="460" spans="1:12" x14ac:dyDescent="0.25">
      <c r="A460" s="1">
        <v>45407</v>
      </c>
      <c r="B460" t="s">
        <v>36</v>
      </c>
      <c r="C460" t="s">
        <v>8</v>
      </c>
      <c r="D460">
        <v>17490960</v>
      </c>
      <c r="E460" t="s">
        <v>81</v>
      </c>
      <c r="F460" s="2">
        <v>10</v>
      </c>
      <c r="H460" s="2">
        <f>Table1[[#This Row],[Credit amount]]-Table1[[#This Row],[Debit amount]]</f>
        <v>-10</v>
      </c>
      <c r="I460" s="2">
        <f>I459+Table1[[#This Row],[Amount]]</f>
        <v>26711.569999999934</v>
      </c>
      <c r="J460" t="str">
        <f t="shared" si="7"/>
        <v>Expenditure</v>
      </c>
      <c r="K460" s="2" t="s">
        <v>95</v>
      </c>
      <c r="L460" s="24" t="str">
        <f>TEXT(Table1[[#This Row],[Transaction date]],"mmm-yy")</f>
        <v>Apr-24</v>
      </c>
    </row>
    <row r="461" spans="1:12" x14ac:dyDescent="0.25">
      <c r="A461" s="1">
        <v>45407</v>
      </c>
      <c r="B461" t="s">
        <v>7</v>
      </c>
      <c r="C461" t="s">
        <v>8</v>
      </c>
      <c r="D461">
        <v>17490960</v>
      </c>
      <c r="E461" t="s">
        <v>82</v>
      </c>
      <c r="G461" s="2">
        <v>60</v>
      </c>
      <c r="H461" s="2">
        <f>Table1[[#This Row],[Credit amount]]-Table1[[#This Row],[Debit amount]]</f>
        <v>60</v>
      </c>
      <c r="I461" s="2">
        <f>I460+Table1[[#This Row],[Amount]]</f>
        <v>26771.569999999934</v>
      </c>
      <c r="J461" t="str">
        <f t="shared" si="7"/>
        <v>Income</v>
      </c>
      <c r="K461" s="2" t="s">
        <v>95</v>
      </c>
      <c r="L461" s="24" t="str">
        <f>TEXT(Table1[[#This Row],[Transaction date]],"mmm-yy")</f>
        <v>Apr-24</v>
      </c>
    </row>
    <row r="462" spans="1:12" x14ac:dyDescent="0.25">
      <c r="A462" s="1">
        <v>45407</v>
      </c>
      <c r="B462" t="s">
        <v>7</v>
      </c>
      <c r="C462" t="s">
        <v>8</v>
      </c>
      <c r="D462">
        <v>17490960</v>
      </c>
      <c r="E462" t="s">
        <v>9</v>
      </c>
      <c r="G462" s="2">
        <v>9.6</v>
      </c>
      <c r="H462" s="2">
        <f>Table1[[#This Row],[Credit amount]]-Table1[[#This Row],[Debit amount]]</f>
        <v>9.6</v>
      </c>
      <c r="I462" s="2">
        <f>I461+Table1[[#This Row],[Amount]]</f>
        <v>26781.169999999933</v>
      </c>
      <c r="J462" t="str">
        <f t="shared" si="7"/>
        <v>Income</v>
      </c>
      <c r="K462" s="2" t="s">
        <v>97</v>
      </c>
      <c r="L462" s="24" t="str">
        <f>TEXT(Table1[[#This Row],[Transaction date]],"mmm-yy")</f>
        <v>Apr-24</v>
      </c>
    </row>
    <row r="463" spans="1:12" x14ac:dyDescent="0.25">
      <c r="A463" s="1">
        <v>45408</v>
      </c>
      <c r="B463" t="s">
        <v>36</v>
      </c>
      <c r="C463" t="s">
        <v>8</v>
      </c>
      <c r="D463">
        <v>17490960</v>
      </c>
      <c r="E463" t="s">
        <v>80</v>
      </c>
      <c r="F463" s="2">
        <v>500</v>
      </c>
      <c r="H463" s="2">
        <f>Table1[[#This Row],[Credit amount]]-Table1[[#This Row],[Debit amount]]</f>
        <v>-500</v>
      </c>
      <c r="I463" s="2">
        <f>I462+Table1[[#This Row],[Amount]]</f>
        <v>26281.169999999933</v>
      </c>
      <c r="J463" t="str">
        <f t="shared" si="7"/>
        <v>Expenditure</v>
      </c>
      <c r="K463" s="2" t="s">
        <v>95</v>
      </c>
      <c r="L463" s="24" t="str">
        <f>TEXT(Table1[[#This Row],[Transaction date]],"mmm-yy")</f>
        <v>Apr-24</v>
      </c>
    </row>
    <row r="464" spans="1:12" x14ac:dyDescent="0.25">
      <c r="A464" s="1">
        <v>45411</v>
      </c>
      <c r="B464" t="s">
        <v>7</v>
      </c>
      <c r="C464" t="s">
        <v>8</v>
      </c>
      <c r="D464">
        <v>17490960</v>
      </c>
      <c r="E464" t="s">
        <v>9</v>
      </c>
      <c r="G464" s="2">
        <v>4.6900000000000004</v>
      </c>
      <c r="H464" s="2">
        <f>Table1[[#This Row],[Credit amount]]-Table1[[#This Row],[Debit amount]]</f>
        <v>4.6900000000000004</v>
      </c>
      <c r="I464" s="2">
        <f>I463+Table1[[#This Row],[Amount]]</f>
        <v>26285.859999999931</v>
      </c>
      <c r="J464" t="str">
        <f t="shared" si="7"/>
        <v>Income</v>
      </c>
      <c r="K464" s="2" t="s">
        <v>97</v>
      </c>
      <c r="L464" s="24" t="str">
        <f>TEXT(Table1[[#This Row],[Transaction date]],"mmm-yy")</f>
        <v>Apr-24</v>
      </c>
    </row>
    <row r="465" spans="1:12" x14ac:dyDescent="0.25">
      <c r="A465" s="1">
        <v>45411</v>
      </c>
      <c r="B465" t="s">
        <v>7</v>
      </c>
      <c r="C465" t="s">
        <v>8</v>
      </c>
      <c r="D465">
        <v>17490960</v>
      </c>
      <c r="E465" t="s">
        <v>9</v>
      </c>
      <c r="G465" s="2">
        <v>4.6900000000000004</v>
      </c>
      <c r="H465" s="2">
        <f>Table1[[#This Row],[Credit amount]]-Table1[[#This Row],[Debit amount]]</f>
        <v>4.6900000000000004</v>
      </c>
      <c r="I465" s="2">
        <f>I464+Table1[[#This Row],[Amount]]</f>
        <v>26290.54999999993</v>
      </c>
      <c r="J465" t="str">
        <f t="shared" si="7"/>
        <v>Income</v>
      </c>
      <c r="K465" s="2" t="s">
        <v>97</v>
      </c>
      <c r="L465" s="24" t="str">
        <f>TEXT(Table1[[#This Row],[Transaction date]],"mmm-yy")</f>
        <v>Apr-24</v>
      </c>
    </row>
    <row r="466" spans="1:12" x14ac:dyDescent="0.25">
      <c r="A466" s="1">
        <v>45412</v>
      </c>
      <c r="B466" t="s">
        <v>7</v>
      </c>
      <c r="C466" t="s">
        <v>8</v>
      </c>
      <c r="D466">
        <v>17490960</v>
      </c>
      <c r="E466" t="s">
        <v>60</v>
      </c>
      <c r="G466" s="2">
        <v>5</v>
      </c>
      <c r="H466" s="2">
        <f>Table1[[#This Row],[Credit amount]]-Table1[[#This Row],[Debit amount]]</f>
        <v>5</v>
      </c>
      <c r="I466" s="2">
        <f>I465+Table1[[#This Row],[Amount]]</f>
        <v>26295.54999999993</v>
      </c>
      <c r="J466" t="str">
        <f t="shared" si="7"/>
        <v>Income</v>
      </c>
      <c r="K466" s="2" t="s">
        <v>97</v>
      </c>
      <c r="L466" s="24" t="str">
        <f>TEXT(Table1[[#This Row],[Transaction date]],"mmm-yy")</f>
        <v>Apr-24</v>
      </c>
    </row>
    <row r="467" spans="1:12" x14ac:dyDescent="0.25">
      <c r="A467" s="1">
        <v>45413</v>
      </c>
      <c r="C467" t="s">
        <v>8</v>
      </c>
      <c r="D467">
        <v>17490960</v>
      </c>
      <c r="E467" t="s">
        <v>50</v>
      </c>
      <c r="G467" s="2">
        <v>5</v>
      </c>
      <c r="H467" s="2">
        <f>Table1[[#This Row],[Credit amount]]-Table1[[#This Row],[Debit amount]]</f>
        <v>5</v>
      </c>
      <c r="I467" s="2">
        <f>I466+Table1[[#This Row],[Amount]]</f>
        <v>26300.54999999993</v>
      </c>
      <c r="J467" t="str">
        <f>IF(F467="","Income","Expenditure")</f>
        <v>Income</v>
      </c>
      <c r="K467" s="2" t="s">
        <v>97</v>
      </c>
      <c r="L467" s="24" t="str">
        <f>TEXT(Table1[[#This Row],[Transaction date]],"mmm-yy")</f>
        <v>May-24</v>
      </c>
    </row>
    <row r="468" spans="1:12" x14ac:dyDescent="0.25">
      <c r="A468" s="1">
        <v>45413</v>
      </c>
      <c r="C468" t="s">
        <v>8</v>
      </c>
      <c r="D468">
        <v>17490960</v>
      </c>
      <c r="E468" t="s">
        <v>48</v>
      </c>
      <c r="G468" s="2">
        <v>5</v>
      </c>
      <c r="H468" s="2">
        <f>Table1[[#This Row],[Credit amount]]-Table1[[#This Row],[Debit amount]]</f>
        <v>5</v>
      </c>
      <c r="I468" s="2">
        <f>I467+Table1[[#This Row],[Amount]]</f>
        <v>26305.54999999993</v>
      </c>
      <c r="J468" t="str">
        <f>IF(F468="","Income","Expenditure")</f>
        <v>Income</v>
      </c>
      <c r="K468" s="2" t="s">
        <v>97</v>
      </c>
      <c r="L468" s="24" t="str">
        <f>TEXT(Table1[[#This Row],[Transaction date]],"mmm-yy")</f>
        <v>May-24</v>
      </c>
    </row>
    <row r="469" spans="1:12" x14ac:dyDescent="0.25">
      <c r="A469" s="1">
        <v>45413</v>
      </c>
      <c r="C469" t="s">
        <v>8</v>
      </c>
      <c r="D469">
        <v>17490960</v>
      </c>
      <c r="E469" t="s">
        <v>47</v>
      </c>
      <c r="G469" s="2">
        <v>5</v>
      </c>
      <c r="H469" s="2">
        <f>Table1[[#This Row],[Credit amount]]-Table1[[#This Row],[Debit amount]]</f>
        <v>5</v>
      </c>
      <c r="I469" s="2">
        <f>I468+Table1[[#This Row],[Amount]]</f>
        <v>26310.54999999993</v>
      </c>
      <c r="J469" t="str">
        <f>IF(F469="","Income","Expenditure")</f>
        <v>Income</v>
      </c>
      <c r="K469" s="2" t="s">
        <v>97</v>
      </c>
      <c r="L469" s="24" t="str">
        <f>TEXT(Table1[[#This Row],[Transaction date]],"mmm-yy")</f>
        <v>May-24</v>
      </c>
    </row>
    <row r="470" spans="1:12" x14ac:dyDescent="0.25">
      <c r="A470" s="1">
        <v>45413</v>
      </c>
      <c r="C470" t="s">
        <v>8</v>
      </c>
      <c r="D470">
        <v>17490960</v>
      </c>
      <c r="E470" t="s">
        <v>46</v>
      </c>
      <c r="G470" s="2">
        <v>5</v>
      </c>
      <c r="H470" s="2">
        <f>Table1[[#This Row],[Credit amount]]-Table1[[#This Row],[Debit amount]]</f>
        <v>5</v>
      </c>
      <c r="I470" s="2">
        <f>I469+Table1[[#This Row],[Amount]]</f>
        <v>26315.54999999993</v>
      </c>
      <c r="J470" t="str">
        <f>IF(F470="","Income","Expenditure")</f>
        <v>Income</v>
      </c>
      <c r="K470" s="2" t="s">
        <v>97</v>
      </c>
      <c r="L470" s="24" t="str">
        <f>TEXT(Table1[[#This Row],[Transaction date]],"mmm-yy")</f>
        <v>May-24</v>
      </c>
    </row>
    <row r="471" spans="1:12" x14ac:dyDescent="0.25">
      <c r="A471" s="1">
        <v>45413</v>
      </c>
      <c r="C471" t="s">
        <v>8</v>
      </c>
      <c r="D471">
        <v>17490960</v>
      </c>
      <c r="E471" t="s">
        <v>159</v>
      </c>
      <c r="F471" s="2">
        <v>89.88</v>
      </c>
      <c r="H471" s="2">
        <f>Table1[[#This Row],[Credit amount]]-Table1[[#This Row],[Debit amount]]</f>
        <v>-89.88</v>
      </c>
      <c r="I471" s="2">
        <f>I470+Table1[[#This Row],[Amount]]</f>
        <v>26225.669999999929</v>
      </c>
      <c r="J471" t="str">
        <f>IF(F471="","Income","Expenditure")</f>
        <v>Expenditure</v>
      </c>
      <c r="K471" s="2" t="s">
        <v>173</v>
      </c>
      <c r="L471" s="24" t="str">
        <f>TEXT(Table1[[#This Row],[Transaction date]],"mmm-yy")</f>
        <v>May-24</v>
      </c>
    </row>
    <row r="472" spans="1:12" x14ac:dyDescent="0.25">
      <c r="A472" s="1">
        <v>45415</v>
      </c>
      <c r="B472" t="s">
        <v>7</v>
      </c>
      <c r="C472" t="s">
        <v>8</v>
      </c>
      <c r="D472">
        <v>17490960</v>
      </c>
      <c r="E472" t="s">
        <v>9</v>
      </c>
      <c r="G472" s="2">
        <v>4.6900000000000004</v>
      </c>
      <c r="H472" s="2">
        <f>Table1[[#This Row],[Credit amount]]-Table1[[#This Row],[Debit amount]]</f>
        <v>4.6900000000000004</v>
      </c>
      <c r="I472" s="2">
        <f>I471+Table1[[#This Row],[Amount]]</f>
        <v>26230.359999999928</v>
      </c>
      <c r="J472" t="str">
        <f t="shared" ref="J472:J481" si="8">IF(F472="","Income","Expenditure")</f>
        <v>Income</v>
      </c>
      <c r="K472" s="2" t="s">
        <v>97</v>
      </c>
      <c r="L472" s="24" t="str">
        <f>TEXT(Table1[[#This Row],[Transaction date]],"mmm-yy")</f>
        <v>May-24</v>
      </c>
    </row>
    <row r="473" spans="1:12" x14ac:dyDescent="0.25">
      <c r="A473" s="1">
        <v>45418</v>
      </c>
      <c r="B473" t="s">
        <v>7</v>
      </c>
      <c r="C473" t="s">
        <v>8</v>
      </c>
      <c r="D473">
        <v>17490960</v>
      </c>
      <c r="E473" t="s">
        <v>44</v>
      </c>
      <c r="G473" s="2">
        <v>5</v>
      </c>
      <c r="H473" s="2">
        <f>Table1[[#This Row],[Credit amount]]-Table1[[#This Row],[Debit amount]]</f>
        <v>5</v>
      </c>
      <c r="I473" s="2">
        <f>I472+Table1[[#This Row],[Amount]]</f>
        <v>26235.359999999928</v>
      </c>
      <c r="J473" t="str">
        <f t="shared" si="8"/>
        <v>Income</v>
      </c>
      <c r="K473" s="2" t="s">
        <v>97</v>
      </c>
      <c r="L473" s="24" t="str">
        <f>TEXT(Table1[[#This Row],[Transaction date]],"mmm-yy")</f>
        <v>May-24</v>
      </c>
    </row>
    <row r="474" spans="1:12" x14ac:dyDescent="0.25">
      <c r="A474" s="1">
        <v>45419</v>
      </c>
      <c r="B474" t="s">
        <v>10</v>
      </c>
      <c r="C474" t="s">
        <v>8</v>
      </c>
      <c r="D474">
        <v>17490960</v>
      </c>
      <c r="E474" t="s">
        <v>45</v>
      </c>
      <c r="G474" s="2">
        <v>5</v>
      </c>
      <c r="H474" s="2">
        <f>Table1[[#This Row],[Credit amount]]-Table1[[#This Row],[Debit amount]]</f>
        <v>5</v>
      </c>
      <c r="I474" s="2">
        <f>I473+Table1[[#This Row],[Amount]]</f>
        <v>26240.359999999928</v>
      </c>
      <c r="J474" t="str">
        <f t="shared" si="8"/>
        <v>Income</v>
      </c>
      <c r="K474" s="2" t="s">
        <v>97</v>
      </c>
      <c r="L474" s="24" t="str">
        <f>TEXT(Table1[[#This Row],[Transaction date]],"mmm-yy")</f>
        <v>May-24</v>
      </c>
    </row>
    <row r="475" spans="1:12" x14ac:dyDescent="0.25">
      <c r="A475" s="1">
        <v>45420</v>
      </c>
      <c r="B475" t="s">
        <v>7</v>
      </c>
      <c r="C475" t="s">
        <v>8</v>
      </c>
      <c r="D475">
        <v>17490960</v>
      </c>
      <c r="E475" t="s">
        <v>9</v>
      </c>
      <c r="G475" s="2">
        <v>4.6900000000000004</v>
      </c>
      <c r="H475" s="2">
        <f>Table1[[#This Row],[Credit amount]]-Table1[[#This Row],[Debit amount]]</f>
        <v>4.6900000000000004</v>
      </c>
      <c r="I475" s="2">
        <f>I474+Table1[[#This Row],[Amount]]</f>
        <v>26245.049999999927</v>
      </c>
      <c r="J475" t="str">
        <f t="shared" si="8"/>
        <v>Income</v>
      </c>
      <c r="K475" s="2" t="s">
        <v>97</v>
      </c>
      <c r="L475" s="24" t="str">
        <f>TEXT(Table1[[#This Row],[Transaction date]],"mmm-yy")</f>
        <v>May-24</v>
      </c>
    </row>
    <row r="476" spans="1:12" x14ac:dyDescent="0.25">
      <c r="A476" s="1">
        <v>45421</v>
      </c>
      <c r="B476" t="s">
        <v>7</v>
      </c>
      <c r="C476" t="s">
        <v>8</v>
      </c>
      <c r="D476">
        <v>17490960</v>
      </c>
      <c r="E476" t="s">
        <v>9</v>
      </c>
      <c r="G476" s="2">
        <v>4.6900000000000004</v>
      </c>
      <c r="H476" s="2">
        <f>Table1[[#This Row],[Credit amount]]-Table1[[#This Row],[Debit amount]]</f>
        <v>4.6900000000000004</v>
      </c>
      <c r="I476" s="2">
        <f>I475+Table1[[#This Row],[Amount]]</f>
        <v>26249.739999999925</v>
      </c>
      <c r="J476" t="str">
        <f t="shared" si="8"/>
        <v>Income</v>
      </c>
      <c r="K476" s="2" t="s">
        <v>97</v>
      </c>
      <c r="L476" s="24" t="str">
        <f>TEXT(Table1[[#This Row],[Transaction date]],"mmm-yy")</f>
        <v>May-24</v>
      </c>
    </row>
    <row r="477" spans="1:12" x14ac:dyDescent="0.25">
      <c r="A477" s="1">
        <v>45422</v>
      </c>
      <c r="B477" t="s">
        <v>10</v>
      </c>
      <c r="C477" t="s">
        <v>8</v>
      </c>
      <c r="D477">
        <v>17490960</v>
      </c>
      <c r="E477" t="s">
        <v>43</v>
      </c>
      <c r="G477" s="2">
        <v>5</v>
      </c>
      <c r="H477" s="2">
        <f>Table1[[#This Row],[Credit amount]]-Table1[[#This Row],[Debit amount]]</f>
        <v>5</v>
      </c>
      <c r="I477" s="2">
        <f>I476+Table1[[#This Row],[Amount]]</f>
        <v>26254.739999999925</v>
      </c>
      <c r="J477" t="str">
        <f t="shared" si="8"/>
        <v>Income</v>
      </c>
      <c r="K477" s="2" t="s">
        <v>97</v>
      </c>
      <c r="L477" s="24" t="str">
        <f>TEXT(Table1[[#This Row],[Transaction date]],"mmm-yy")</f>
        <v>May-24</v>
      </c>
    </row>
    <row r="478" spans="1:12" x14ac:dyDescent="0.25">
      <c r="A478" s="1">
        <v>45425</v>
      </c>
      <c r="B478" t="s">
        <v>7</v>
      </c>
      <c r="C478" t="s">
        <v>8</v>
      </c>
      <c r="D478">
        <v>17490960</v>
      </c>
      <c r="E478" t="s">
        <v>9</v>
      </c>
      <c r="G478" s="2">
        <v>4.6900000000000004</v>
      </c>
      <c r="H478" s="2">
        <f>Table1[[#This Row],[Credit amount]]-Table1[[#This Row],[Debit amount]]</f>
        <v>4.6900000000000004</v>
      </c>
      <c r="I478" s="2">
        <f>I477+Table1[[#This Row],[Amount]]</f>
        <v>26259.429999999924</v>
      </c>
      <c r="J478" t="str">
        <f t="shared" si="8"/>
        <v>Income</v>
      </c>
      <c r="K478" s="2" t="s">
        <v>97</v>
      </c>
      <c r="L478" s="24" t="str">
        <f>TEXT(Table1[[#This Row],[Transaction date]],"mmm-yy")</f>
        <v>May-24</v>
      </c>
    </row>
    <row r="479" spans="1:12" x14ac:dyDescent="0.25">
      <c r="A479" s="1">
        <v>45425</v>
      </c>
      <c r="B479" t="s">
        <v>10</v>
      </c>
      <c r="C479" t="s">
        <v>8</v>
      </c>
      <c r="D479">
        <v>17490960</v>
      </c>
      <c r="E479" t="s">
        <v>40</v>
      </c>
      <c r="G479" s="2">
        <v>5</v>
      </c>
      <c r="H479" s="2">
        <f>Table1[[#This Row],[Credit amount]]-Table1[[#This Row],[Debit amount]]</f>
        <v>5</v>
      </c>
      <c r="I479" s="2">
        <f>I478+Table1[[#This Row],[Amount]]</f>
        <v>26264.429999999924</v>
      </c>
      <c r="J479" t="str">
        <f t="shared" si="8"/>
        <v>Income</v>
      </c>
      <c r="K479" s="2" t="s">
        <v>97</v>
      </c>
      <c r="L479" s="24" t="str">
        <f>TEXT(Table1[[#This Row],[Transaction date]],"mmm-yy")</f>
        <v>May-24</v>
      </c>
    </row>
    <row r="480" spans="1:12" x14ac:dyDescent="0.25">
      <c r="A480" s="1">
        <v>45425</v>
      </c>
      <c r="B480" t="s">
        <v>10</v>
      </c>
      <c r="C480" t="s">
        <v>8</v>
      </c>
      <c r="D480">
        <v>17490960</v>
      </c>
      <c r="E480" t="s">
        <v>42</v>
      </c>
      <c r="G480" s="2">
        <v>5</v>
      </c>
      <c r="H480" s="2">
        <f>Table1[[#This Row],[Credit amount]]-Table1[[#This Row],[Debit amount]]</f>
        <v>5</v>
      </c>
      <c r="I480" s="2">
        <f>I479+Table1[[#This Row],[Amount]]</f>
        <v>26269.429999999924</v>
      </c>
      <c r="J480" t="str">
        <f t="shared" si="8"/>
        <v>Income</v>
      </c>
      <c r="K480" s="2" t="s">
        <v>97</v>
      </c>
      <c r="L480" s="24" t="str">
        <f>TEXT(Table1[[#This Row],[Transaction date]],"mmm-yy")</f>
        <v>May-24</v>
      </c>
    </row>
    <row r="481" spans="1:12" x14ac:dyDescent="0.25">
      <c r="A481" s="1">
        <v>45425</v>
      </c>
      <c r="B481" t="s">
        <v>10</v>
      </c>
      <c r="C481" t="s">
        <v>8</v>
      </c>
      <c r="D481">
        <v>17490960</v>
      </c>
      <c r="E481" t="s">
        <v>41</v>
      </c>
      <c r="G481" s="2">
        <v>5</v>
      </c>
      <c r="H481" s="2">
        <f>Table1[[#This Row],[Credit amount]]-Table1[[#This Row],[Debit amount]]</f>
        <v>5</v>
      </c>
      <c r="I481" s="2">
        <f>I480+Table1[[#This Row],[Amount]]</f>
        <v>26274.429999999924</v>
      </c>
      <c r="J481" t="str">
        <f t="shared" si="8"/>
        <v>Income</v>
      </c>
      <c r="K481" s="2" t="s">
        <v>97</v>
      </c>
      <c r="L481" s="24" t="str">
        <f>TEXT(Table1[[#This Row],[Transaction date]],"mmm-yy")</f>
        <v>May-24</v>
      </c>
    </row>
    <row r="482" spans="1:12" x14ac:dyDescent="0.25">
      <c r="A482" s="1">
        <v>45427</v>
      </c>
      <c r="B482" t="s">
        <v>36</v>
      </c>
      <c r="C482" t="s">
        <v>8</v>
      </c>
      <c r="D482">
        <v>17490960</v>
      </c>
      <c r="E482" t="s">
        <v>161</v>
      </c>
      <c r="F482">
        <v>60.15</v>
      </c>
      <c r="H482" s="2">
        <f>Table1[[#This Row],[Credit amount]]-Table1[[#This Row],[Debit amount]]</f>
        <v>-60.15</v>
      </c>
      <c r="I482" s="2">
        <f>I481+Table1[[#This Row],[Amount]]</f>
        <v>26214.279999999922</v>
      </c>
      <c r="J482" t="str">
        <f t="shared" ref="J482:J488" si="9">IF(F482="","Income","Expenditure")</f>
        <v>Expenditure</v>
      </c>
      <c r="K482" s="2" t="s">
        <v>172</v>
      </c>
      <c r="L482" s="24" t="str">
        <f>TEXT(Table1[[#This Row],[Transaction date]],"mmm-yy")</f>
        <v>May-24</v>
      </c>
    </row>
    <row r="483" spans="1:12" x14ac:dyDescent="0.25">
      <c r="A483" s="1">
        <v>45427</v>
      </c>
      <c r="B483" t="s">
        <v>10</v>
      </c>
      <c r="C483" t="s">
        <v>8</v>
      </c>
      <c r="D483">
        <v>17490960</v>
      </c>
      <c r="E483" t="s">
        <v>30</v>
      </c>
      <c r="F483"/>
      <c r="G483" s="2">
        <v>5</v>
      </c>
      <c r="H483" s="2">
        <f>Table1[[#This Row],[Credit amount]]-Table1[[#This Row],[Debit amount]]</f>
        <v>5</v>
      </c>
      <c r="I483" s="2">
        <f>I482+Table1[[#This Row],[Amount]]</f>
        <v>26219.279999999922</v>
      </c>
      <c r="J483" t="str">
        <f t="shared" si="9"/>
        <v>Income</v>
      </c>
      <c r="K483" s="2" t="s">
        <v>97</v>
      </c>
      <c r="L483" s="24" t="str">
        <f>TEXT(Table1[[#This Row],[Transaction date]],"mmm-yy")</f>
        <v>May-24</v>
      </c>
    </row>
    <row r="484" spans="1:12" x14ac:dyDescent="0.25">
      <c r="A484" s="1">
        <v>45427</v>
      </c>
      <c r="B484" t="s">
        <v>10</v>
      </c>
      <c r="C484" t="s">
        <v>8</v>
      </c>
      <c r="D484">
        <v>17490960</v>
      </c>
      <c r="E484" t="s">
        <v>31</v>
      </c>
      <c r="F484"/>
      <c r="G484" s="2">
        <v>5</v>
      </c>
      <c r="H484" s="2">
        <f>Table1[[#This Row],[Credit amount]]-Table1[[#This Row],[Debit amount]]</f>
        <v>5</v>
      </c>
      <c r="I484" s="2">
        <f>I483+Table1[[#This Row],[Amount]]</f>
        <v>26224.279999999922</v>
      </c>
      <c r="J484" t="str">
        <f t="shared" si="9"/>
        <v>Income</v>
      </c>
      <c r="K484" s="2" t="s">
        <v>97</v>
      </c>
      <c r="L484" s="24" t="str">
        <f>TEXT(Table1[[#This Row],[Transaction date]],"mmm-yy")</f>
        <v>May-24</v>
      </c>
    </row>
    <row r="485" spans="1:12" x14ac:dyDescent="0.25">
      <c r="A485" s="1">
        <v>45427</v>
      </c>
      <c r="B485" t="s">
        <v>10</v>
      </c>
      <c r="C485" t="s">
        <v>8</v>
      </c>
      <c r="D485">
        <v>17490960</v>
      </c>
      <c r="E485" t="s">
        <v>32</v>
      </c>
      <c r="F485"/>
      <c r="G485" s="2">
        <v>5</v>
      </c>
      <c r="H485" s="2">
        <f>Table1[[#This Row],[Credit amount]]-Table1[[#This Row],[Debit amount]]</f>
        <v>5</v>
      </c>
      <c r="I485" s="2">
        <f>I484+Table1[[#This Row],[Amount]]</f>
        <v>26229.279999999922</v>
      </c>
      <c r="J485" t="str">
        <f t="shared" si="9"/>
        <v>Income</v>
      </c>
      <c r="K485" s="2" t="s">
        <v>97</v>
      </c>
      <c r="L485" s="24" t="str">
        <f>TEXT(Table1[[#This Row],[Transaction date]],"mmm-yy")</f>
        <v>May-24</v>
      </c>
    </row>
    <row r="486" spans="1:12" x14ac:dyDescent="0.25">
      <c r="A486" s="1">
        <v>45427</v>
      </c>
      <c r="B486" t="s">
        <v>10</v>
      </c>
      <c r="C486" t="s">
        <v>8</v>
      </c>
      <c r="D486">
        <v>17490960</v>
      </c>
      <c r="E486" t="s">
        <v>33</v>
      </c>
      <c r="F486"/>
      <c r="G486" s="2">
        <v>5</v>
      </c>
      <c r="H486" s="2">
        <f>Table1[[#This Row],[Credit amount]]-Table1[[#This Row],[Debit amount]]</f>
        <v>5</v>
      </c>
      <c r="I486" s="2">
        <f>I485+Table1[[#This Row],[Amount]]</f>
        <v>26234.279999999922</v>
      </c>
      <c r="J486" t="str">
        <f t="shared" si="9"/>
        <v>Income</v>
      </c>
      <c r="K486" s="2" t="s">
        <v>97</v>
      </c>
      <c r="L486" s="24" t="str">
        <f>TEXT(Table1[[#This Row],[Transaction date]],"mmm-yy")</f>
        <v>May-24</v>
      </c>
    </row>
    <row r="487" spans="1:12" x14ac:dyDescent="0.25">
      <c r="A487" s="1">
        <v>45427</v>
      </c>
      <c r="B487" t="s">
        <v>10</v>
      </c>
      <c r="C487" t="s">
        <v>8</v>
      </c>
      <c r="D487">
        <v>17490960</v>
      </c>
      <c r="E487" t="s">
        <v>34</v>
      </c>
      <c r="F487"/>
      <c r="G487" s="2">
        <v>5</v>
      </c>
      <c r="H487" s="2">
        <f>Table1[[#This Row],[Credit amount]]-Table1[[#This Row],[Debit amount]]</f>
        <v>5</v>
      </c>
      <c r="I487" s="2">
        <f>I486+Table1[[#This Row],[Amount]]</f>
        <v>26239.279999999922</v>
      </c>
      <c r="J487" t="str">
        <f t="shared" si="9"/>
        <v>Income</v>
      </c>
      <c r="K487" s="2" t="s">
        <v>97</v>
      </c>
      <c r="L487" s="24" t="str">
        <f>TEXT(Table1[[#This Row],[Transaction date]],"mmm-yy")</f>
        <v>May-24</v>
      </c>
    </row>
    <row r="488" spans="1:12" x14ac:dyDescent="0.25">
      <c r="A488" s="1">
        <v>45427</v>
      </c>
      <c r="B488" t="s">
        <v>10</v>
      </c>
      <c r="C488" t="s">
        <v>8</v>
      </c>
      <c r="D488">
        <v>17490960</v>
      </c>
      <c r="E488" t="s">
        <v>35</v>
      </c>
      <c r="F488"/>
      <c r="G488" s="2">
        <v>5</v>
      </c>
      <c r="H488" s="2">
        <f>Table1[[#This Row],[Credit amount]]-Table1[[#This Row],[Debit amount]]</f>
        <v>5</v>
      </c>
      <c r="I488" s="2">
        <f>I487+Table1[[#This Row],[Amount]]</f>
        <v>26244.279999999922</v>
      </c>
      <c r="J488" t="str">
        <f t="shared" si="9"/>
        <v>Income</v>
      </c>
      <c r="K488" s="2" t="s">
        <v>97</v>
      </c>
      <c r="L488" s="24" t="str">
        <f>TEXT(Table1[[#This Row],[Transaction date]],"mmm-yy")</f>
        <v>May-24</v>
      </c>
    </row>
    <row r="489" spans="1:12" x14ac:dyDescent="0.25">
      <c r="A489" s="1">
        <v>45428</v>
      </c>
      <c r="B489" t="s">
        <v>7</v>
      </c>
      <c r="C489" t="s">
        <v>8</v>
      </c>
      <c r="D489">
        <v>17490960</v>
      </c>
      <c r="E489" t="s">
        <v>9</v>
      </c>
      <c r="G489" s="2">
        <v>4.72</v>
      </c>
      <c r="H489" s="2">
        <f>Table1[[#This Row],[Credit amount]]-Table1[[#This Row],[Debit amount]]</f>
        <v>4.72</v>
      </c>
      <c r="I489" s="2">
        <f>I488+Table1[[#This Row],[Amount]]</f>
        <v>26248.999999999924</v>
      </c>
      <c r="J489" t="str">
        <f t="shared" ref="J489:J510" si="10">IF(F489="","Income","Expenditure")</f>
        <v>Income</v>
      </c>
      <c r="K489" s="2" t="s">
        <v>97</v>
      </c>
      <c r="L489" s="24" t="str">
        <f>TEXT(Table1[[#This Row],[Transaction date]],"mmm-yy")</f>
        <v>May-24</v>
      </c>
    </row>
    <row r="490" spans="1:12" x14ac:dyDescent="0.25">
      <c r="A490" s="1">
        <v>45428</v>
      </c>
      <c r="B490" t="s">
        <v>10</v>
      </c>
      <c r="C490" t="s">
        <v>8</v>
      </c>
      <c r="D490">
        <v>17490960</v>
      </c>
      <c r="E490" t="s">
        <v>23</v>
      </c>
      <c r="G490" s="2">
        <v>5</v>
      </c>
      <c r="H490" s="2">
        <f>Table1[[#This Row],[Credit amount]]-Table1[[#This Row],[Debit amount]]</f>
        <v>5</v>
      </c>
      <c r="I490" s="2">
        <f>I489+Table1[[#This Row],[Amount]]</f>
        <v>26253.999999999924</v>
      </c>
      <c r="J490" t="str">
        <f t="shared" si="10"/>
        <v>Income</v>
      </c>
      <c r="K490" s="2" t="s">
        <v>97</v>
      </c>
      <c r="L490" s="24" t="str">
        <f>TEXT(Table1[[#This Row],[Transaction date]],"mmm-yy")</f>
        <v>May-24</v>
      </c>
    </row>
    <row r="491" spans="1:12" x14ac:dyDescent="0.25">
      <c r="A491" s="1">
        <v>45428</v>
      </c>
      <c r="B491" t="s">
        <v>10</v>
      </c>
      <c r="C491" t="s">
        <v>8</v>
      </c>
      <c r="D491">
        <v>17490960</v>
      </c>
      <c r="E491" t="s">
        <v>26</v>
      </c>
      <c r="G491" s="2">
        <v>5</v>
      </c>
      <c r="H491" s="2">
        <f>Table1[[#This Row],[Credit amount]]-Table1[[#This Row],[Debit amount]]</f>
        <v>5</v>
      </c>
      <c r="I491" s="2">
        <f>I490+Table1[[#This Row],[Amount]]</f>
        <v>26258.999999999924</v>
      </c>
      <c r="J491" t="str">
        <f>IF(F491="","Income","Expenditure")</f>
        <v>Income</v>
      </c>
      <c r="K491" s="2" t="s">
        <v>97</v>
      </c>
      <c r="L491" s="24" t="str">
        <f>TEXT(Table1[[#This Row],[Transaction date]],"mmm-yy")</f>
        <v>May-24</v>
      </c>
    </row>
    <row r="492" spans="1:12" x14ac:dyDescent="0.25">
      <c r="A492" s="1">
        <v>45428</v>
      </c>
      <c r="B492" t="s">
        <v>10</v>
      </c>
      <c r="C492" t="s">
        <v>8</v>
      </c>
      <c r="D492">
        <v>17490960</v>
      </c>
      <c r="E492" t="s">
        <v>28</v>
      </c>
      <c r="G492" s="2">
        <v>5</v>
      </c>
      <c r="H492" s="2">
        <f>Table1[[#This Row],[Credit amount]]-Table1[[#This Row],[Debit amount]]</f>
        <v>5</v>
      </c>
      <c r="I492" s="2">
        <f>I491+Table1[[#This Row],[Amount]]</f>
        <v>26263.999999999924</v>
      </c>
      <c r="J492" t="str">
        <f>IF(F492="","Income","Expenditure")</f>
        <v>Income</v>
      </c>
      <c r="K492" s="2" t="s">
        <v>97</v>
      </c>
      <c r="L492" s="24" t="str">
        <f>TEXT(Table1[[#This Row],[Transaction date]],"mmm-yy")</f>
        <v>May-24</v>
      </c>
    </row>
    <row r="493" spans="1:12" x14ac:dyDescent="0.25">
      <c r="A493" s="1">
        <v>45429</v>
      </c>
      <c r="B493" t="s">
        <v>10</v>
      </c>
      <c r="C493" t="s">
        <v>8</v>
      </c>
      <c r="D493">
        <v>17490960</v>
      </c>
      <c r="E493" t="s">
        <v>25</v>
      </c>
      <c r="G493" s="2">
        <v>5</v>
      </c>
      <c r="H493" s="2">
        <f>Table1[[#This Row],[Credit amount]]-Table1[[#This Row],[Debit amount]]</f>
        <v>5</v>
      </c>
      <c r="I493" s="2">
        <f>I492+Table1[[#This Row],[Amount]]</f>
        <v>26268.999999999924</v>
      </c>
      <c r="J493" t="str">
        <f t="shared" si="10"/>
        <v>Income</v>
      </c>
      <c r="K493" s="2" t="s">
        <v>97</v>
      </c>
      <c r="L493" s="24" t="str">
        <f>TEXT(Table1[[#This Row],[Transaction date]],"mmm-yy")</f>
        <v>May-24</v>
      </c>
    </row>
    <row r="494" spans="1:12" x14ac:dyDescent="0.25">
      <c r="A494" s="1">
        <v>45432</v>
      </c>
      <c r="B494" t="s">
        <v>10</v>
      </c>
      <c r="C494" t="s">
        <v>8</v>
      </c>
      <c r="D494">
        <v>17490960</v>
      </c>
      <c r="E494" t="s">
        <v>13</v>
      </c>
      <c r="G494" s="2">
        <v>5</v>
      </c>
      <c r="H494" s="2">
        <f>Table1[[#This Row],[Credit amount]]-Table1[[#This Row],[Debit amount]]</f>
        <v>5</v>
      </c>
      <c r="I494" s="2">
        <f>I493+Table1[[#This Row],[Amount]]</f>
        <v>26273.999999999924</v>
      </c>
      <c r="J494" t="str">
        <f t="shared" si="10"/>
        <v>Income</v>
      </c>
      <c r="K494" s="2" t="s">
        <v>97</v>
      </c>
      <c r="L494" s="24" t="str">
        <f>TEXT(Table1[[#This Row],[Transaction date]],"mmm-yy")</f>
        <v>May-24</v>
      </c>
    </row>
    <row r="495" spans="1:12" x14ac:dyDescent="0.25">
      <c r="A495" s="1">
        <v>45432</v>
      </c>
      <c r="B495" t="s">
        <v>10</v>
      </c>
      <c r="C495" t="s">
        <v>8</v>
      </c>
      <c r="D495">
        <v>17490960</v>
      </c>
      <c r="E495" t="s">
        <v>12</v>
      </c>
      <c r="G495" s="2">
        <v>5</v>
      </c>
      <c r="H495" s="2">
        <f>Table1[[#This Row],[Credit amount]]-Table1[[#This Row],[Debit amount]]</f>
        <v>5</v>
      </c>
      <c r="I495" s="2">
        <f>I494+Table1[[#This Row],[Amount]]</f>
        <v>26278.999999999924</v>
      </c>
      <c r="J495" t="str">
        <f t="shared" si="10"/>
        <v>Income</v>
      </c>
      <c r="K495" s="2" t="s">
        <v>97</v>
      </c>
      <c r="L495" s="24" t="str">
        <f>TEXT(Table1[[#This Row],[Transaction date]],"mmm-yy")</f>
        <v>May-24</v>
      </c>
    </row>
    <row r="496" spans="1:12" x14ac:dyDescent="0.25">
      <c r="A496" s="1">
        <v>45432</v>
      </c>
      <c r="B496" t="s">
        <v>10</v>
      </c>
      <c r="C496" t="s">
        <v>8</v>
      </c>
      <c r="D496">
        <v>17490960</v>
      </c>
      <c r="E496" t="s">
        <v>14</v>
      </c>
      <c r="G496" s="2">
        <v>5</v>
      </c>
      <c r="H496" s="2">
        <f>Table1[[#This Row],[Credit amount]]-Table1[[#This Row],[Debit amount]]</f>
        <v>5</v>
      </c>
      <c r="I496" s="2">
        <f>I495+Table1[[#This Row],[Amount]]</f>
        <v>26283.999999999924</v>
      </c>
      <c r="J496" t="str">
        <f t="shared" si="10"/>
        <v>Income</v>
      </c>
      <c r="K496" s="2" t="s">
        <v>97</v>
      </c>
      <c r="L496" s="24" t="str">
        <f>TEXT(Table1[[#This Row],[Transaction date]],"mmm-yy")</f>
        <v>May-24</v>
      </c>
    </row>
    <row r="497" spans="1:12" x14ac:dyDescent="0.25">
      <c r="A497" s="1">
        <v>45432</v>
      </c>
      <c r="B497" t="s">
        <v>10</v>
      </c>
      <c r="C497" t="s">
        <v>8</v>
      </c>
      <c r="D497">
        <v>17490960</v>
      </c>
      <c r="E497" t="s">
        <v>24</v>
      </c>
      <c r="G497" s="2">
        <v>5</v>
      </c>
      <c r="H497" s="2">
        <f>Table1[[#This Row],[Credit amount]]-Table1[[#This Row],[Debit amount]]</f>
        <v>5</v>
      </c>
      <c r="I497" s="2">
        <f>I496+Table1[[#This Row],[Amount]]</f>
        <v>26288.999999999924</v>
      </c>
      <c r="J497" t="str">
        <f t="shared" si="10"/>
        <v>Income</v>
      </c>
      <c r="K497" s="2" t="s">
        <v>97</v>
      </c>
      <c r="L497" s="24" t="str">
        <f>TEXT(Table1[[#This Row],[Transaction date]],"mmm-yy")</f>
        <v>May-24</v>
      </c>
    </row>
    <row r="498" spans="1:12" x14ac:dyDescent="0.25">
      <c r="A498" s="1">
        <v>45432</v>
      </c>
      <c r="B498" t="s">
        <v>10</v>
      </c>
      <c r="C498" t="s">
        <v>8</v>
      </c>
      <c r="D498">
        <v>17490960</v>
      </c>
      <c r="E498" t="s">
        <v>17</v>
      </c>
      <c r="G498" s="2">
        <v>5</v>
      </c>
      <c r="H498" s="2">
        <f>Table1[[#This Row],[Credit amount]]-Table1[[#This Row],[Debit amount]]</f>
        <v>5</v>
      </c>
      <c r="I498" s="2">
        <f>I497+Table1[[#This Row],[Amount]]</f>
        <v>26293.999999999924</v>
      </c>
      <c r="J498" t="str">
        <f t="shared" si="10"/>
        <v>Income</v>
      </c>
      <c r="K498" s="2" t="s">
        <v>97</v>
      </c>
      <c r="L498" s="24" t="str">
        <f>TEXT(Table1[[#This Row],[Transaction date]],"mmm-yy")</f>
        <v>May-24</v>
      </c>
    </row>
    <row r="499" spans="1:12" x14ac:dyDescent="0.25">
      <c r="A499" s="1">
        <v>45432</v>
      </c>
      <c r="B499" t="s">
        <v>10</v>
      </c>
      <c r="C499" t="s">
        <v>8</v>
      </c>
      <c r="D499">
        <v>17490960</v>
      </c>
      <c r="E499" t="s">
        <v>19</v>
      </c>
      <c r="G499" s="2">
        <v>5</v>
      </c>
      <c r="H499" s="2">
        <f>Table1[[#This Row],[Credit amount]]-Table1[[#This Row],[Debit amount]]</f>
        <v>5</v>
      </c>
      <c r="I499" s="2">
        <f>I498+Table1[[#This Row],[Amount]]</f>
        <v>26298.999999999924</v>
      </c>
      <c r="J499" t="str">
        <f t="shared" si="10"/>
        <v>Income</v>
      </c>
      <c r="K499" s="2" t="s">
        <v>97</v>
      </c>
      <c r="L499" s="24" t="str">
        <f>TEXT(Table1[[#This Row],[Transaction date]],"mmm-yy")</f>
        <v>May-24</v>
      </c>
    </row>
    <row r="500" spans="1:12" x14ac:dyDescent="0.25">
      <c r="A500" s="1">
        <v>45432</v>
      </c>
      <c r="B500" t="s">
        <v>10</v>
      </c>
      <c r="C500" t="s">
        <v>8</v>
      </c>
      <c r="D500">
        <v>17490960</v>
      </c>
      <c r="E500" t="s">
        <v>15</v>
      </c>
      <c r="G500" s="2">
        <v>5</v>
      </c>
      <c r="H500" s="2">
        <f>Table1[[#This Row],[Credit amount]]-Table1[[#This Row],[Debit amount]]</f>
        <v>5</v>
      </c>
      <c r="I500" s="2">
        <f>I499+Table1[[#This Row],[Amount]]</f>
        <v>26303.999999999924</v>
      </c>
      <c r="J500" t="str">
        <f t="shared" si="10"/>
        <v>Income</v>
      </c>
      <c r="K500" s="2" t="s">
        <v>97</v>
      </c>
      <c r="L500" s="24" t="str">
        <f>TEXT(Table1[[#This Row],[Transaction date]],"mmm-yy")</f>
        <v>May-24</v>
      </c>
    </row>
    <row r="501" spans="1:12" x14ac:dyDescent="0.25">
      <c r="A501" s="1">
        <v>45432</v>
      </c>
      <c r="B501" t="s">
        <v>10</v>
      </c>
      <c r="C501" t="s">
        <v>8</v>
      </c>
      <c r="D501">
        <v>17490960</v>
      </c>
      <c r="E501" t="s">
        <v>16</v>
      </c>
      <c r="G501" s="2">
        <v>5</v>
      </c>
      <c r="H501" s="2">
        <f>Table1[[#This Row],[Credit amount]]-Table1[[#This Row],[Debit amount]]</f>
        <v>5</v>
      </c>
      <c r="I501" s="2">
        <f>I500+Table1[[#This Row],[Amount]]</f>
        <v>26308.999999999924</v>
      </c>
      <c r="J501" t="str">
        <f t="shared" si="10"/>
        <v>Income</v>
      </c>
      <c r="K501" s="2" t="s">
        <v>97</v>
      </c>
      <c r="L501" s="24" t="str">
        <f>TEXT(Table1[[#This Row],[Transaction date]],"mmm-yy")</f>
        <v>May-24</v>
      </c>
    </row>
    <row r="502" spans="1:12" x14ac:dyDescent="0.25">
      <c r="A502" s="1">
        <v>45432</v>
      </c>
      <c r="B502" t="s">
        <v>10</v>
      </c>
      <c r="C502" t="s">
        <v>8</v>
      </c>
      <c r="D502">
        <v>17490960</v>
      </c>
      <c r="E502" t="s">
        <v>18</v>
      </c>
      <c r="G502" s="2">
        <v>5</v>
      </c>
      <c r="H502" s="2">
        <f>Table1[[#This Row],[Credit amount]]-Table1[[#This Row],[Debit amount]]</f>
        <v>5</v>
      </c>
      <c r="I502" s="2">
        <f>I501+Table1[[#This Row],[Amount]]</f>
        <v>26313.999999999924</v>
      </c>
      <c r="J502" t="str">
        <f t="shared" si="10"/>
        <v>Income</v>
      </c>
      <c r="K502" s="2" t="s">
        <v>97</v>
      </c>
      <c r="L502" s="24" t="str">
        <f>TEXT(Table1[[#This Row],[Transaction date]],"mmm-yy")</f>
        <v>May-24</v>
      </c>
    </row>
    <row r="503" spans="1:12" x14ac:dyDescent="0.25">
      <c r="A503" s="1">
        <v>45432</v>
      </c>
      <c r="B503" t="s">
        <v>10</v>
      </c>
      <c r="C503" t="s">
        <v>8</v>
      </c>
      <c r="D503">
        <v>17490960</v>
      </c>
      <c r="E503" t="s">
        <v>27</v>
      </c>
      <c r="G503" s="2">
        <v>5</v>
      </c>
      <c r="H503" s="2">
        <f>Table1[[#This Row],[Credit amount]]-Table1[[#This Row],[Debit amount]]</f>
        <v>5</v>
      </c>
      <c r="I503" s="2">
        <f>I502+Table1[[#This Row],[Amount]]</f>
        <v>26318.999999999924</v>
      </c>
      <c r="J503" t="str">
        <f t="shared" si="10"/>
        <v>Income</v>
      </c>
      <c r="K503" s="2" t="s">
        <v>97</v>
      </c>
      <c r="L503" s="24" t="str">
        <f>TEXT(Table1[[#This Row],[Transaction date]],"mmm-yy")</f>
        <v>May-24</v>
      </c>
    </row>
    <row r="504" spans="1:12" x14ac:dyDescent="0.25">
      <c r="A504" s="1">
        <v>45432</v>
      </c>
      <c r="B504" t="s">
        <v>10</v>
      </c>
      <c r="C504" t="s">
        <v>8</v>
      </c>
      <c r="D504">
        <v>17490960</v>
      </c>
      <c r="E504" t="s">
        <v>20</v>
      </c>
      <c r="G504" s="2">
        <v>5</v>
      </c>
      <c r="H504" s="2">
        <f>Table1[[#This Row],[Credit amount]]-Table1[[#This Row],[Debit amount]]</f>
        <v>5</v>
      </c>
      <c r="I504" s="2">
        <f>I503+Table1[[#This Row],[Amount]]</f>
        <v>26323.999999999924</v>
      </c>
      <c r="J504" t="str">
        <f t="shared" si="10"/>
        <v>Income</v>
      </c>
      <c r="K504" s="2" t="s">
        <v>97</v>
      </c>
      <c r="L504" s="24" t="str">
        <f>TEXT(Table1[[#This Row],[Transaction date]],"mmm-yy")</f>
        <v>May-24</v>
      </c>
    </row>
    <row r="505" spans="1:12" x14ac:dyDescent="0.25">
      <c r="A505" s="1">
        <v>45432</v>
      </c>
      <c r="B505" t="s">
        <v>10</v>
      </c>
      <c r="C505" t="s">
        <v>8</v>
      </c>
      <c r="D505">
        <v>17490960</v>
      </c>
      <c r="E505" t="s">
        <v>29</v>
      </c>
      <c r="G505" s="2">
        <v>5</v>
      </c>
      <c r="H505" s="2">
        <f>Table1[[#This Row],[Credit amount]]-Table1[[#This Row],[Debit amount]]</f>
        <v>5</v>
      </c>
      <c r="I505" s="2">
        <f>I504+Table1[[#This Row],[Amount]]</f>
        <v>26328.999999999924</v>
      </c>
      <c r="J505" t="str">
        <f t="shared" si="10"/>
        <v>Income</v>
      </c>
      <c r="K505" s="2" t="s">
        <v>97</v>
      </c>
      <c r="L505" s="24" t="str">
        <f>TEXT(Table1[[#This Row],[Transaction date]],"mmm-yy")</f>
        <v>May-24</v>
      </c>
    </row>
    <row r="506" spans="1:12" x14ac:dyDescent="0.25">
      <c r="A506" s="1">
        <v>45434</v>
      </c>
      <c r="B506" t="s">
        <v>7</v>
      </c>
      <c r="C506" t="s">
        <v>8</v>
      </c>
      <c r="D506">
        <v>17490960</v>
      </c>
      <c r="E506" t="s">
        <v>9</v>
      </c>
      <c r="G506" s="2">
        <v>4.66</v>
      </c>
      <c r="H506" s="2">
        <f>Table1[[#This Row],[Credit amount]]-Table1[[#This Row],[Debit amount]]</f>
        <v>4.66</v>
      </c>
      <c r="I506" s="2">
        <f>I505+Table1[[#This Row],[Amount]]</f>
        <v>26333.659999999923</v>
      </c>
      <c r="J506" t="str">
        <f t="shared" si="10"/>
        <v>Income</v>
      </c>
      <c r="K506" s="2" t="s">
        <v>97</v>
      </c>
      <c r="L506" s="24" t="str">
        <f>TEXT(Table1[[#This Row],[Transaction date]],"mmm-yy")</f>
        <v>May-24</v>
      </c>
    </row>
    <row r="507" spans="1:12" x14ac:dyDescent="0.25">
      <c r="A507" s="1">
        <v>45434</v>
      </c>
      <c r="B507" t="s">
        <v>10</v>
      </c>
      <c r="C507" t="s">
        <v>8</v>
      </c>
      <c r="D507">
        <v>17490960</v>
      </c>
      <c r="E507" t="s">
        <v>11</v>
      </c>
      <c r="G507" s="2">
        <v>5</v>
      </c>
      <c r="H507" s="2">
        <f>Table1[[#This Row],[Credit amount]]-Table1[[#This Row],[Debit amount]]</f>
        <v>5</v>
      </c>
      <c r="I507" s="2">
        <f>I506+Table1[[#This Row],[Amount]]</f>
        <v>26338.659999999923</v>
      </c>
      <c r="J507" t="str">
        <f t="shared" si="10"/>
        <v>Income</v>
      </c>
      <c r="K507" s="2" t="s">
        <v>97</v>
      </c>
      <c r="L507" s="24" t="str">
        <f>TEXT(Table1[[#This Row],[Transaction date]],"mmm-yy")</f>
        <v>May-24</v>
      </c>
    </row>
    <row r="508" spans="1:12" x14ac:dyDescent="0.25">
      <c r="A508" s="1">
        <v>45435</v>
      </c>
      <c r="B508" t="s">
        <v>7</v>
      </c>
      <c r="C508" t="s">
        <v>8</v>
      </c>
      <c r="D508">
        <v>17490960</v>
      </c>
      <c r="E508" t="s">
        <v>9</v>
      </c>
      <c r="G508" s="2">
        <v>9.44</v>
      </c>
      <c r="H508" s="2">
        <f>Table1[[#This Row],[Credit amount]]-Table1[[#This Row],[Debit amount]]</f>
        <v>9.44</v>
      </c>
      <c r="I508" s="2">
        <f>I507+Table1[[#This Row],[Amount]]</f>
        <v>26348.099999999922</v>
      </c>
      <c r="J508" t="str">
        <f t="shared" si="10"/>
        <v>Income</v>
      </c>
      <c r="K508" s="2" t="s">
        <v>97</v>
      </c>
      <c r="L508" s="24" t="str">
        <f>TEXT(Table1[[#This Row],[Transaction date]],"mmm-yy")</f>
        <v>May-24</v>
      </c>
    </row>
    <row r="509" spans="1:12" x14ac:dyDescent="0.25">
      <c r="A509" s="1">
        <v>45440</v>
      </c>
      <c r="B509" t="s">
        <v>7</v>
      </c>
      <c r="C509" t="s">
        <v>8</v>
      </c>
      <c r="D509">
        <v>17490960</v>
      </c>
      <c r="E509" t="s">
        <v>9</v>
      </c>
      <c r="G509" s="2">
        <v>4.67</v>
      </c>
      <c r="H509" s="2">
        <f>Table1[[#This Row],[Credit amount]]-Table1[[#This Row],[Debit amount]]</f>
        <v>4.67</v>
      </c>
      <c r="I509" s="2">
        <f>I508+Table1[[#This Row],[Amount]]</f>
        <v>26352.76999999992</v>
      </c>
      <c r="J509" t="str">
        <f t="shared" si="10"/>
        <v>Income</v>
      </c>
      <c r="K509" s="2" t="s">
        <v>97</v>
      </c>
      <c r="L509" s="24" t="str">
        <f>TEXT(Table1[[#This Row],[Transaction date]],"mmm-yy")</f>
        <v>May-24</v>
      </c>
    </row>
    <row r="510" spans="1:12" x14ac:dyDescent="0.25">
      <c r="A510" s="1">
        <v>45441</v>
      </c>
      <c r="B510" t="s">
        <v>7</v>
      </c>
      <c r="C510" t="s">
        <v>8</v>
      </c>
      <c r="D510">
        <v>17490960</v>
      </c>
      <c r="E510" t="s">
        <v>160</v>
      </c>
      <c r="G510" s="2">
        <v>60</v>
      </c>
      <c r="H510" s="2">
        <f>Table1[[#This Row],[Credit amount]]-Table1[[#This Row],[Debit amount]]</f>
        <v>60</v>
      </c>
      <c r="I510" s="2">
        <f>I509+Table1[[#This Row],[Amount]]</f>
        <v>26412.76999999992</v>
      </c>
      <c r="J510" t="str">
        <f t="shared" si="10"/>
        <v>Income</v>
      </c>
      <c r="K510" s="2" t="s">
        <v>170</v>
      </c>
      <c r="L510" s="24" t="str">
        <f>TEXT(Table1[[#This Row],[Transaction date]],"mmm-yy")</f>
        <v>May-24</v>
      </c>
    </row>
    <row r="511" spans="1:12" x14ac:dyDescent="0.25">
      <c r="A511" s="1">
        <v>45443</v>
      </c>
      <c r="B511" t="s">
        <v>7</v>
      </c>
      <c r="C511" t="s">
        <v>8</v>
      </c>
      <c r="D511">
        <v>17490960</v>
      </c>
      <c r="E511" t="s">
        <v>9</v>
      </c>
      <c r="G511" s="2">
        <v>4.66</v>
      </c>
      <c r="H511" s="2">
        <f>Table1[[#This Row],[Credit amount]]-Table1[[#This Row],[Debit amount]]</f>
        <v>4.66</v>
      </c>
      <c r="I511" s="2">
        <f>I510+Table1[[#This Row],[Amount]]</f>
        <v>26417.42999999992</v>
      </c>
      <c r="J511" t="str">
        <f>IF(F511="","Income","Expenditure")</f>
        <v>Income</v>
      </c>
      <c r="K511" s="2" t="s">
        <v>97</v>
      </c>
      <c r="L511" s="24" t="str">
        <f>TEXT(Table1[[#This Row],[Transaction date]],"mmm-yy")</f>
        <v>May-24</v>
      </c>
    </row>
    <row r="512" spans="1:12" x14ac:dyDescent="0.25">
      <c r="A512" s="1">
        <v>45446</v>
      </c>
      <c r="B512" t="s">
        <v>7</v>
      </c>
      <c r="C512" t="s">
        <v>8</v>
      </c>
      <c r="D512">
        <v>17490960</v>
      </c>
      <c r="E512" t="s">
        <v>162</v>
      </c>
      <c r="G512" s="2">
        <v>5</v>
      </c>
      <c r="H512" s="2">
        <f>Table1[[#This Row],[Credit amount]]-Table1[[#This Row],[Debit amount]]</f>
        <v>5</v>
      </c>
      <c r="I512" s="2">
        <f>I511+Table1[[#This Row],[Amount]]</f>
        <v>26422.42999999992</v>
      </c>
      <c r="J512" t="str">
        <f t="shared" ref="J512:J558" si="11">IF(F512="","Income","Expenditure")</f>
        <v>Income</v>
      </c>
      <c r="K512" s="2" t="s">
        <v>97</v>
      </c>
      <c r="L512" s="24" t="str">
        <f>TEXT(Table1[[#This Row],[Transaction date]],"mmm-yy")</f>
        <v>Jun-24</v>
      </c>
    </row>
    <row r="513" spans="1:12" x14ac:dyDescent="0.25">
      <c r="A513" s="1">
        <v>45446</v>
      </c>
      <c r="B513" t="s">
        <v>10</v>
      </c>
      <c r="C513" t="s">
        <v>8</v>
      </c>
      <c r="D513">
        <v>17490960</v>
      </c>
      <c r="E513" t="s">
        <v>47</v>
      </c>
      <c r="G513" s="2">
        <v>5</v>
      </c>
      <c r="H513" s="2">
        <f>Table1[[#This Row],[Credit amount]]-Table1[[#This Row],[Debit amount]]</f>
        <v>5</v>
      </c>
      <c r="I513" s="2">
        <f>I512+Table1[[#This Row],[Amount]]</f>
        <v>26427.42999999992</v>
      </c>
      <c r="J513" t="str">
        <f t="shared" si="11"/>
        <v>Income</v>
      </c>
      <c r="K513" s="2" t="s">
        <v>97</v>
      </c>
      <c r="L513" s="24" t="str">
        <f>TEXT(Table1[[#This Row],[Transaction date]],"mmm-yy")</f>
        <v>Jun-24</v>
      </c>
    </row>
    <row r="514" spans="1:12" x14ac:dyDescent="0.25">
      <c r="A514" s="1">
        <v>45446</v>
      </c>
      <c r="B514" t="s">
        <v>10</v>
      </c>
      <c r="C514" t="s">
        <v>8</v>
      </c>
      <c r="D514">
        <v>17490960</v>
      </c>
      <c r="E514" t="s">
        <v>46</v>
      </c>
      <c r="G514" s="2">
        <v>5</v>
      </c>
      <c r="H514" s="2">
        <f>Table1[[#This Row],[Credit amount]]-Table1[[#This Row],[Debit amount]]</f>
        <v>5</v>
      </c>
      <c r="I514" s="2">
        <f>I513+Table1[[#This Row],[Amount]]</f>
        <v>26432.42999999992</v>
      </c>
      <c r="J514" t="str">
        <f t="shared" si="11"/>
        <v>Income</v>
      </c>
      <c r="K514" s="2" t="s">
        <v>97</v>
      </c>
      <c r="L514" s="24" t="str">
        <f>TEXT(Table1[[#This Row],[Transaction date]],"mmm-yy")</f>
        <v>Jun-24</v>
      </c>
    </row>
    <row r="515" spans="1:12" x14ac:dyDescent="0.25">
      <c r="A515" s="1">
        <v>45446</v>
      </c>
      <c r="B515" t="s">
        <v>10</v>
      </c>
      <c r="C515" t="s">
        <v>8</v>
      </c>
      <c r="D515">
        <v>17490960</v>
      </c>
      <c r="E515" t="s">
        <v>48</v>
      </c>
      <c r="G515" s="2">
        <v>5</v>
      </c>
      <c r="H515" s="2">
        <f>Table1[[#This Row],[Credit amount]]-Table1[[#This Row],[Debit amount]]</f>
        <v>5</v>
      </c>
      <c r="I515" s="2">
        <f>I514+Table1[[#This Row],[Amount]]</f>
        <v>26437.42999999992</v>
      </c>
      <c r="J515" t="str">
        <f t="shared" si="11"/>
        <v>Income</v>
      </c>
      <c r="K515" s="2" t="s">
        <v>97</v>
      </c>
      <c r="L515" s="24" t="str">
        <f>TEXT(Table1[[#This Row],[Transaction date]],"mmm-yy")</f>
        <v>Jun-24</v>
      </c>
    </row>
    <row r="516" spans="1:12" x14ac:dyDescent="0.25">
      <c r="A516" s="1">
        <v>45446</v>
      </c>
      <c r="B516" t="s">
        <v>10</v>
      </c>
      <c r="C516" t="s">
        <v>8</v>
      </c>
      <c r="D516">
        <v>17490960</v>
      </c>
      <c r="E516" t="s">
        <v>50</v>
      </c>
      <c r="G516" s="2">
        <v>5</v>
      </c>
      <c r="H516" s="2">
        <f>Table1[[#This Row],[Credit amount]]-Table1[[#This Row],[Debit amount]]</f>
        <v>5</v>
      </c>
      <c r="I516" s="2">
        <f>I515+Table1[[#This Row],[Amount]]</f>
        <v>26442.42999999992</v>
      </c>
      <c r="J516" t="str">
        <f t="shared" si="11"/>
        <v>Income</v>
      </c>
      <c r="K516" s="2" t="s">
        <v>97</v>
      </c>
      <c r="L516" s="24" t="str">
        <f>TEXT(Table1[[#This Row],[Transaction date]],"mmm-yy")</f>
        <v>Jun-24</v>
      </c>
    </row>
    <row r="517" spans="1:12" x14ac:dyDescent="0.25">
      <c r="A517" s="1">
        <v>45447</v>
      </c>
      <c r="B517" t="s">
        <v>10</v>
      </c>
      <c r="C517" t="s">
        <v>8</v>
      </c>
      <c r="D517">
        <v>17490960</v>
      </c>
      <c r="E517" t="s">
        <v>45</v>
      </c>
      <c r="G517" s="2">
        <v>5</v>
      </c>
      <c r="H517" s="2">
        <f>Table1[[#This Row],[Credit amount]]-Table1[[#This Row],[Debit amount]]</f>
        <v>5</v>
      </c>
      <c r="I517" s="2">
        <f>I516+Table1[[#This Row],[Amount]]</f>
        <v>26447.42999999992</v>
      </c>
      <c r="J517" t="str">
        <f t="shared" si="11"/>
        <v>Income</v>
      </c>
      <c r="K517" s="2" t="s">
        <v>97</v>
      </c>
      <c r="L517" s="24" t="str">
        <f>TEXT(Table1[[#This Row],[Transaction date]],"mmm-yy")</f>
        <v>Jun-24</v>
      </c>
    </row>
    <row r="518" spans="1:12" x14ac:dyDescent="0.25">
      <c r="A518" s="1">
        <v>45448</v>
      </c>
      <c r="B518" t="s">
        <v>7</v>
      </c>
      <c r="C518" t="s">
        <v>8</v>
      </c>
      <c r="D518">
        <v>17490960</v>
      </c>
      <c r="E518" t="s">
        <v>44</v>
      </c>
      <c r="G518" s="2">
        <v>5</v>
      </c>
      <c r="H518" s="2">
        <f>Table1[[#This Row],[Credit amount]]-Table1[[#This Row],[Debit amount]]</f>
        <v>5</v>
      </c>
      <c r="I518" s="2">
        <f>I517+Table1[[#This Row],[Amount]]</f>
        <v>26452.42999999992</v>
      </c>
      <c r="J518" t="str">
        <f t="shared" si="11"/>
        <v>Income</v>
      </c>
      <c r="K518" s="2" t="s">
        <v>97</v>
      </c>
      <c r="L518" s="24" t="str">
        <f>TEXT(Table1[[#This Row],[Transaction date]],"mmm-yy")</f>
        <v>Jun-24</v>
      </c>
    </row>
    <row r="519" spans="1:12" x14ac:dyDescent="0.25">
      <c r="A519" s="1">
        <v>45449</v>
      </c>
      <c r="B519" t="s">
        <v>7</v>
      </c>
      <c r="C519" t="s">
        <v>8</v>
      </c>
      <c r="D519">
        <v>17490960</v>
      </c>
      <c r="E519" t="s">
        <v>9</v>
      </c>
      <c r="G519" s="2">
        <v>14.1</v>
      </c>
      <c r="H519" s="2">
        <f>Table1[[#This Row],[Credit amount]]-Table1[[#This Row],[Debit amount]]</f>
        <v>14.1</v>
      </c>
      <c r="I519" s="2">
        <f>I518+Table1[[#This Row],[Amount]]</f>
        <v>26466.529999999919</v>
      </c>
      <c r="J519" t="str">
        <f t="shared" si="11"/>
        <v>Income</v>
      </c>
      <c r="K519" s="2" t="s">
        <v>97</v>
      </c>
      <c r="L519" s="24" t="str">
        <f>TEXT(Table1[[#This Row],[Transaction date]],"mmm-yy")</f>
        <v>Jun-24</v>
      </c>
    </row>
    <row r="520" spans="1:12" x14ac:dyDescent="0.25">
      <c r="A520" s="1">
        <v>45450</v>
      </c>
      <c r="B520" t="s">
        <v>7</v>
      </c>
      <c r="C520" t="s">
        <v>8</v>
      </c>
      <c r="D520">
        <v>17490960</v>
      </c>
      <c r="E520" t="s">
        <v>9</v>
      </c>
      <c r="G520" s="2">
        <v>4.6900000000000004</v>
      </c>
      <c r="H520" s="2">
        <f>Table1[[#This Row],[Credit amount]]-Table1[[#This Row],[Debit amount]]</f>
        <v>4.6900000000000004</v>
      </c>
      <c r="I520" s="2">
        <f>I519+Table1[[#This Row],[Amount]]</f>
        <v>26471.219999999917</v>
      </c>
      <c r="J520" t="str">
        <f t="shared" si="11"/>
        <v>Income</v>
      </c>
      <c r="K520" s="2" t="s">
        <v>97</v>
      </c>
      <c r="L520" s="24" t="str">
        <f>TEXT(Table1[[#This Row],[Transaction date]],"mmm-yy")</f>
        <v>Jun-24</v>
      </c>
    </row>
    <row r="521" spans="1:12" x14ac:dyDescent="0.25">
      <c r="A521" s="1">
        <v>45453</v>
      </c>
      <c r="B521" t="s">
        <v>10</v>
      </c>
      <c r="C521" t="s">
        <v>8</v>
      </c>
      <c r="D521">
        <v>17490960</v>
      </c>
      <c r="E521" t="s">
        <v>43</v>
      </c>
      <c r="G521" s="2">
        <v>5</v>
      </c>
      <c r="H521" s="2">
        <f>Table1[[#This Row],[Credit amount]]-Table1[[#This Row],[Debit amount]]</f>
        <v>5</v>
      </c>
      <c r="I521" s="2">
        <f>I520+Table1[[#This Row],[Amount]]</f>
        <v>26476.219999999917</v>
      </c>
      <c r="J521" t="str">
        <f t="shared" si="11"/>
        <v>Income</v>
      </c>
      <c r="K521" s="2" t="s">
        <v>97</v>
      </c>
      <c r="L521" s="24" t="str">
        <f>TEXT(Table1[[#This Row],[Transaction date]],"mmm-yy")</f>
        <v>Jun-24</v>
      </c>
    </row>
    <row r="522" spans="1:12" x14ac:dyDescent="0.25">
      <c r="A522" s="1">
        <v>45454</v>
      </c>
      <c r="B522" t="s">
        <v>10</v>
      </c>
      <c r="C522" t="s">
        <v>8</v>
      </c>
      <c r="D522">
        <v>17490960</v>
      </c>
      <c r="E522" t="s">
        <v>42</v>
      </c>
      <c r="G522" s="2">
        <v>5</v>
      </c>
      <c r="H522" s="2">
        <f>Table1[[#This Row],[Credit amount]]-Table1[[#This Row],[Debit amount]]</f>
        <v>5</v>
      </c>
      <c r="I522" s="2">
        <f>I521+Table1[[#This Row],[Amount]]</f>
        <v>26481.219999999917</v>
      </c>
      <c r="J522" t="str">
        <f t="shared" si="11"/>
        <v>Income</v>
      </c>
      <c r="K522" s="2" t="s">
        <v>97</v>
      </c>
      <c r="L522" s="24" t="str">
        <f>TEXT(Table1[[#This Row],[Transaction date]],"mmm-yy")</f>
        <v>Jun-24</v>
      </c>
    </row>
    <row r="523" spans="1:12" x14ac:dyDescent="0.25">
      <c r="A523" s="1">
        <v>45456</v>
      </c>
      <c r="B523" t="s">
        <v>10</v>
      </c>
      <c r="C523" t="s">
        <v>8</v>
      </c>
      <c r="D523">
        <v>17490960</v>
      </c>
      <c r="E523" t="s">
        <v>40</v>
      </c>
      <c r="G523" s="2">
        <v>5</v>
      </c>
      <c r="H523" s="2">
        <f>Table1[[#This Row],[Credit amount]]-Table1[[#This Row],[Debit amount]]</f>
        <v>5</v>
      </c>
      <c r="I523" s="2">
        <f>I522+Table1[[#This Row],[Amount]]</f>
        <v>26486.219999999917</v>
      </c>
      <c r="J523" t="str">
        <f t="shared" si="11"/>
        <v>Income</v>
      </c>
      <c r="K523" s="2" t="s">
        <v>97</v>
      </c>
      <c r="L523" s="24" t="str">
        <f>TEXT(Table1[[#This Row],[Transaction date]],"mmm-yy")</f>
        <v>Jun-24</v>
      </c>
    </row>
    <row r="524" spans="1:12" x14ac:dyDescent="0.25">
      <c r="A524" s="1">
        <v>45456</v>
      </c>
      <c r="B524" t="s">
        <v>10</v>
      </c>
      <c r="C524" t="s">
        <v>8</v>
      </c>
      <c r="D524">
        <v>17490960</v>
      </c>
      <c r="E524" t="s">
        <v>41</v>
      </c>
      <c r="G524" s="2">
        <v>5</v>
      </c>
      <c r="H524" s="2">
        <f>Table1[[#This Row],[Credit amount]]-Table1[[#This Row],[Debit amount]]</f>
        <v>5</v>
      </c>
      <c r="I524" s="2">
        <f>I523+Table1[[#This Row],[Amount]]</f>
        <v>26491.219999999917</v>
      </c>
      <c r="J524" t="str">
        <f t="shared" si="11"/>
        <v>Income</v>
      </c>
      <c r="K524" s="2" t="s">
        <v>97</v>
      </c>
      <c r="L524" s="24" t="str">
        <f>TEXT(Table1[[#This Row],[Transaction date]],"mmm-yy")</f>
        <v>Jun-24</v>
      </c>
    </row>
    <row r="525" spans="1:12" x14ac:dyDescent="0.25">
      <c r="A525" s="1">
        <v>45460</v>
      </c>
      <c r="B525" t="s">
        <v>10</v>
      </c>
      <c r="C525" t="s">
        <v>8</v>
      </c>
      <c r="D525">
        <v>17490960</v>
      </c>
      <c r="E525" t="s">
        <v>30</v>
      </c>
      <c r="G525" s="2">
        <v>5</v>
      </c>
      <c r="H525" s="2">
        <f>Table1[[#This Row],[Credit amount]]-Table1[[#This Row],[Debit amount]]</f>
        <v>5</v>
      </c>
      <c r="I525" s="2">
        <f>I524+Table1[[#This Row],[Amount]]</f>
        <v>26496.219999999917</v>
      </c>
      <c r="J525" t="str">
        <f t="shared" si="11"/>
        <v>Income</v>
      </c>
      <c r="K525" s="2" t="s">
        <v>97</v>
      </c>
      <c r="L525" s="24" t="str">
        <f>TEXT(Table1[[#This Row],[Transaction date]],"mmm-yy")</f>
        <v>Jun-24</v>
      </c>
    </row>
    <row r="526" spans="1:12" x14ac:dyDescent="0.25">
      <c r="A526" s="1">
        <v>45460</v>
      </c>
      <c r="B526" t="s">
        <v>10</v>
      </c>
      <c r="C526" t="s">
        <v>8</v>
      </c>
      <c r="D526">
        <v>17490960</v>
      </c>
      <c r="E526" t="s">
        <v>31</v>
      </c>
      <c r="G526" s="2">
        <v>5</v>
      </c>
      <c r="H526" s="2">
        <f>Table1[[#This Row],[Credit amount]]-Table1[[#This Row],[Debit amount]]</f>
        <v>5</v>
      </c>
      <c r="I526" s="2">
        <f>I525+Table1[[#This Row],[Amount]]</f>
        <v>26501.219999999917</v>
      </c>
      <c r="J526" t="str">
        <f t="shared" si="11"/>
        <v>Income</v>
      </c>
      <c r="K526" s="2" t="s">
        <v>97</v>
      </c>
      <c r="L526" s="24" t="str">
        <f>TEXT(Table1[[#This Row],[Transaction date]],"mmm-yy")</f>
        <v>Jun-24</v>
      </c>
    </row>
    <row r="527" spans="1:12" x14ac:dyDescent="0.25">
      <c r="A527" s="1">
        <v>45460</v>
      </c>
      <c r="B527" t="s">
        <v>10</v>
      </c>
      <c r="C527" t="s">
        <v>8</v>
      </c>
      <c r="D527">
        <v>17490960</v>
      </c>
      <c r="E527" t="s">
        <v>32</v>
      </c>
      <c r="G527" s="2">
        <v>5</v>
      </c>
      <c r="H527" s="2">
        <f>Table1[[#This Row],[Credit amount]]-Table1[[#This Row],[Debit amount]]</f>
        <v>5</v>
      </c>
      <c r="I527" s="2">
        <f>I526+Table1[[#This Row],[Amount]]</f>
        <v>26506.219999999917</v>
      </c>
      <c r="J527" t="str">
        <f t="shared" si="11"/>
        <v>Income</v>
      </c>
      <c r="K527" s="2" t="s">
        <v>97</v>
      </c>
      <c r="L527" s="24" t="str">
        <f>TEXT(Table1[[#This Row],[Transaction date]],"mmm-yy")</f>
        <v>Jun-24</v>
      </c>
    </row>
    <row r="528" spans="1:12" x14ac:dyDescent="0.25">
      <c r="A528" s="1">
        <v>45460</v>
      </c>
      <c r="B528" t="s">
        <v>10</v>
      </c>
      <c r="C528" t="s">
        <v>8</v>
      </c>
      <c r="D528">
        <v>17490960</v>
      </c>
      <c r="E528" t="s">
        <v>23</v>
      </c>
      <c r="G528" s="2">
        <v>5</v>
      </c>
      <c r="H528" s="2">
        <f>Table1[[#This Row],[Credit amount]]-Table1[[#This Row],[Debit amount]]</f>
        <v>5</v>
      </c>
      <c r="I528" s="2">
        <f>I527+Table1[[#This Row],[Amount]]</f>
        <v>26511.219999999917</v>
      </c>
      <c r="J528" t="str">
        <f t="shared" si="11"/>
        <v>Income</v>
      </c>
      <c r="K528" s="2" t="s">
        <v>97</v>
      </c>
      <c r="L528" s="24" t="str">
        <f>TEXT(Table1[[#This Row],[Transaction date]],"mmm-yy")</f>
        <v>Jun-24</v>
      </c>
    </row>
    <row r="529" spans="1:12" x14ac:dyDescent="0.25">
      <c r="A529" s="1">
        <v>45460</v>
      </c>
      <c r="B529" t="s">
        <v>10</v>
      </c>
      <c r="C529" t="s">
        <v>8</v>
      </c>
      <c r="D529">
        <v>17490960</v>
      </c>
      <c r="E529" t="s">
        <v>33</v>
      </c>
      <c r="G529" s="2">
        <v>5</v>
      </c>
      <c r="H529" s="2">
        <f>Table1[[#This Row],[Credit amount]]-Table1[[#This Row],[Debit amount]]</f>
        <v>5</v>
      </c>
      <c r="I529" s="2">
        <f>I528+Table1[[#This Row],[Amount]]</f>
        <v>26516.219999999917</v>
      </c>
      <c r="J529" t="str">
        <f t="shared" si="11"/>
        <v>Income</v>
      </c>
      <c r="K529" s="2" t="s">
        <v>97</v>
      </c>
      <c r="L529" s="24" t="str">
        <f>TEXT(Table1[[#This Row],[Transaction date]],"mmm-yy")</f>
        <v>Jun-24</v>
      </c>
    </row>
    <row r="530" spans="1:12" x14ac:dyDescent="0.25">
      <c r="A530" s="1">
        <v>45460</v>
      </c>
      <c r="B530" t="s">
        <v>10</v>
      </c>
      <c r="C530" t="s">
        <v>8</v>
      </c>
      <c r="D530">
        <v>17490960</v>
      </c>
      <c r="E530" t="s">
        <v>25</v>
      </c>
      <c r="G530" s="2">
        <v>5</v>
      </c>
      <c r="H530" s="2">
        <f>Table1[[#This Row],[Credit amount]]-Table1[[#This Row],[Debit amount]]</f>
        <v>5</v>
      </c>
      <c r="I530" s="2">
        <f>I529+Table1[[#This Row],[Amount]]</f>
        <v>26521.219999999917</v>
      </c>
      <c r="J530" t="str">
        <f t="shared" si="11"/>
        <v>Income</v>
      </c>
      <c r="K530" s="2" t="s">
        <v>97</v>
      </c>
      <c r="L530" s="24" t="str">
        <f>TEXT(Table1[[#This Row],[Transaction date]],"mmm-yy")</f>
        <v>Jun-24</v>
      </c>
    </row>
    <row r="531" spans="1:12" x14ac:dyDescent="0.25">
      <c r="A531" s="1">
        <v>45460</v>
      </c>
      <c r="B531" t="s">
        <v>10</v>
      </c>
      <c r="C531" t="s">
        <v>8</v>
      </c>
      <c r="D531">
        <v>17490960</v>
      </c>
      <c r="E531" t="s">
        <v>26</v>
      </c>
      <c r="G531" s="2">
        <v>5</v>
      </c>
      <c r="H531" s="2">
        <f>Table1[[#This Row],[Credit amount]]-Table1[[#This Row],[Debit amount]]</f>
        <v>5</v>
      </c>
      <c r="I531" s="2">
        <f>I530+Table1[[#This Row],[Amount]]</f>
        <v>26526.219999999917</v>
      </c>
      <c r="J531" t="str">
        <f t="shared" si="11"/>
        <v>Income</v>
      </c>
      <c r="K531" s="2" t="s">
        <v>97</v>
      </c>
      <c r="L531" s="24" t="str">
        <f>TEXT(Table1[[#This Row],[Transaction date]],"mmm-yy")</f>
        <v>Jun-24</v>
      </c>
    </row>
    <row r="532" spans="1:12" x14ac:dyDescent="0.25">
      <c r="A532" s="1">
        <v>45460</v>
      </c>
      <c r="B532" t="s">
        <v>10</v>
      </c>
      <c r="C532" t="s">
        <v>8</v>
      </c>
      <c r="D532">
        <v>17490960</v>
      </c>
      <c r="E532" t="s">
        <v>28</v>
      </c>
      <c r="G532" s="2">
        <v>5</v>
      </c>
      <c r="H532" s="2">
        <f>Table1[[#This Row],[Credit amount]]-Table1[[#This Row],[Debit amount]]</f>
        <v>5</v>
      </c>
      <c r="I532" s="2">
        <f>I531+Table1[[#This Row],[Amount]]</f>
        <v>26531.219999999917</v>
      </c>
      <c r="J532" t="str">
        <f t="shared" si="11"/>
        <v>Income</v>
      </c>
      <c r="K532" s="2" t="s">
        <v>97</v>
      </c>
      <c r="L532" s="24" t="str">
        <f>TEXT(Table1[[#This Row],[Transaction date]],"mmm-yy")</f>
        <v>Jun-24</v>
      </c>
    </row>
    <row r="533" spans="1:12" x14ac:dyDescent="0.25">
      <c r="A533" s="1">
        <v>45460</v>
      </c>
      <c r="B533" t="s">
        <v>10</v>
      </c>
      <c r="C533" t="s">
        <v>8</v>
      </c>
      <c r="D533">
        <v>17490960</v>
      </c>
      <c r="E533" t="s">
        <v>35</v>
      </c>
      <c r="G533" s="2">
        <v>5</v>
      </c>
      <c r="H533" s="2">
        <f>Table1[[#This Row],[Credit amount]]-Table1[[#This Row],[Debit amount]]</f>
        <v>5</v>
      </c>
      <c r="I533" s="2">
        <f>I532+Table1[[#This Row],[Amount]]</f>
        <v>26536.219999999917</v>
      </c>
      <c r="J533" t="str">
        <f t="shared" si="11"/>
        <v>Income</v>
      </c>
      <c r="K533" s="2" t="s">
        <v>97</v>
      </c>
      <c r="L533" s="24" t="str">
        <f>TEXT(Table1[[#This Row],[Transaction date]],"mmm-yy")</f>
        <v>Jun-24</v>
      </c>
    </row>
    <row r="534" spans="1:12" x14ac:dyDescent="0.25">
      <c r="A534" s="1">
        <v>45460</v>
      </c>
      <c r="B534" t="s">
        <v>10</v>
      </c>
      <c r="C534" t="s">
        <v>8</v>
      </c>
      <c r="D534">
        <v>17490960</v>
      </c>
      <c r="E534" t="s">
        <v>34</v>
      </c>
      <c r="G534" s="2">
        <v>5</v>
      </c>
      <c r="H534" s="2">
        <f>Table1[[#This Row],[Credit amount]]-Table1[[#This Row],[Debit amount]]</f>
        <v>5</v>
      </c>
      <c r="I534" s="2">
        <f>I533+Table1[[#This Row],[Amount]]</f>
        <v>26541.219999999917</v>
      </c>
      <c r="J534" t="str">
        <f t="shared" si="11"/>
        <v>Income</v>
      </c>
      <c r="K534" s="2" t="s">
        <v>97</v>
      </c>
      <c r="L534" s="24" t="str">
        <f>TEXT(Table1[[#This Row],[Transaction date]],"mmm-yy")</f>
        <v>Jun-24</v>
      </c>
    </row>
    <row r="535" spans="1:12" x14ac:dyDescent="0.25">
      <c r="A535" s="1">
        <v>45461</v>
      </c>
      <c r="B535" t="s">
        <v>7</v>
      </c>
      <c r="C535" t="s">
        <v>8</v>
      </c>
      <c r="D535">
        <v>17490960</v>
      </c>
      <c r="E535" t="s">
        <v>9</v>
      </c>
      <c r="G535" s="2">
        <v>4.6900000000000004</v>
      </c>
      <c r="H535" s="2">
        <f>Table1[[#This Row],[Credit amount]]-Table1[[#This Row],[Debit amount]]</f>
        <v>4.6900000000000004</v>
      </c>
      <c r="I535" s="2">
        <f>I534+Table1[[#This Row],[Amount]]</f>
        <v>26545.909999999916</v>
      </c>
      <c r="J535" t="str">
        <f t="shared" si="11"/>
        <v>Income</v>
      </c>
      <c r="K535" s="2" t="s">
        <v>97</v>
      </c>
      <c r="L535" s="24" t="str">
        <f>TEXT(Table1[[#This Row],[Transaction date]],"mmm-yy")</f>
        <v>Jun-24</v>
      </c>
    </row>
    <row r="536" spans="1:12" x14ac:dyDescent="0.25">
      <c r="A536" s="1">
        <v>45461</v>
      </c>
      <c r="B536" t="s">
        <v>10</v>
      </c>
      <c r="C536" t="s">
        <v>8</v>
      </c>
      <c r="D536">
        <v>17490960</v>
      </c>
      <c r="E536" t="s">
        <v>163</v>
      </c>
      <c r="G536" s="2">
        <v>5</v>
      </c>
      <c r="H536" s="2">
        <f>Table1[[#This Row],[Credit amount]]-Table1[[#This Row],[Debit amount]]</f>
        <v>5</v>
      </c>
      <c r="I536" s="2">
        <f>I535+Table1[[#This Row],[Amount]]</f>
        <v>26550.909999999916</v>
      </c>
      <c r="J536" t="str">
        <f t="shared" si="11"/>
        <v>Income</v>
      </c>
      <c r="K536" s="2" t="s">
        <v>97</v>
      </c>
      <c r="L536" s="24" t="str">
        <f>TEXT(Table1[[#This Row],[Transaction date]],"mmm-yy")</f>
        <v>Jun-24</v>
      </c>
    </row>
    <row r="537" spans="1:12" x14ac:dyDescent="0.25">
      <c r="A537" s="1">
        <v>45461</v>
      </c>
      <c r="B537" t="s">
        <v>10</v>
      </c>
      <c r="C537" t="s">
        <v>8</v>
      </c>
      <c r="D537">
        <v>17490960</v>
      </c>
      <c r="E537" t="s">
        <v>24</v>
      </c>
      <c r="G537" s="2">
        <v>5</v>
      </c>
      <c r="H537" s="2">
        <f>Table1[[#This Row],[Credit amount]]-Table1[[#This Row],[Debit amount]]</f>
        <v>5</v>
      </c>
      <c r="I537" s="2">
        <f>I536+Table1[[#This Row],[Amount]]</f>
        <v>26555.909999999916</v>
      </c>
      <c r="J537" t="str">
        <f t="shared" si="11"/>
        <v>Income</v>
      </c>
      <c r="K537" s="2" t="s">
        <v>97</v>
      </c>
      <c r="L537" s="24" t="str">
        <f>TEXT(Table1[[#This Row],[Transaction date]],"mmm-yy")</f>
        <v>Jun-24</v>
      </c>
    </row>
    <row r="538" spans="1:12" x14ac:dyDescent="0.25">
      <c r="A538" s="1">
        <v>45461</v>
      </c>
      <c r="B538" t="s">
        <v>10</v>
      </c>
      <c r="C538" t="s">
        <v>8</v>
      </c>
      <c r="D538">
        <v>17490960</v>
      </c>
      <c r="E538" t="s">
        <v>27</v>
      </c>
      <c r="G538" s="2">
        <v>5</v>
      </c>
      <c r="H538" s="2">
        <f>Table1[[#This Row],[Credit amount]]-Table1[[#This Row],[Debit amount]]</f>
        <v>5</v>
      </c>
      <c r="I538" s="2">
        <f>I537+Table1[[#This Row],[Amount]]</f>
        <v>26560.909999999916</v>
      </c>
      <c r="J538" t="str">
        <f t="shared" si="11"/>
        <v>Income</v>
      </c>
      <c r="K538" s="2" t="s">
        <v>97</v>
      </c>
      <c r="L538" s="24" t="str">
        <f>TEXT(Table1[[#This Row],[Transaction date]],"mmm-yy")</f>
        <v>Jun-24</v>
      </c>
    </row>
    <row r="539" spans="1:12" x14ac:dyDescent="0.25">
      <c r="A539" s="1">
        <v>45462</v>
      </c>
      <c r="B539" t="s">
        <v>10</v>
      </c>
      <c r="C539" t="s">
        <v>8</v>
      </c>
      <c r="D539">
        <v>17490960</v>
      </c>
      <c r="E539" t="s">
        <v>18</v>
      </c>
      <c r="G539" s="2">
        <v>5</v>
      </c>
      <c r="H539" s="2">
        <f>Table1[[#This Row],[Credit amount]]-Table1[[#This Row],[Debit amount]]</f>
        <v>5</v>
      </c>
      <c r="I539" s="2">
        <f>I538+Table1[[#This Row],[Amount]]</f>
        <v>26565.909999999916</v>
      </c>
      <c r="J539" t="str">
        <f t="shared" si="11"/>
        <v>Income</v>
      </c>
      <c r="K539" s="2" t="s">
        <v>97</v>
      </c>
      <c r="L539" s="24" t="str">
        <f>TEXT(Table1[[#This Row],[Transaction date]],"mmm-yy")</f>
        <v>Jun-24</v>
      </c>
    </row>
    <row r="540" spans="1:12" x14ac:dyDescent="0.25">
      <c r="A540" s="1">
        <v>45462</v>
      </c>
      <c r="B540" t="s">
        <v>10</v>
      </c>
      <c r="C540" t="s">
        <v>8</v>
      </c>
      <c r="D540">
        <v>17490960</v>
      </c>
      <c r="E540" t="s">
        <v>19</v>
      </c>
      <c r="G540" s="2">
        <v>5</v>
      </c>
      <c r="H540" s="2">
        <f>Table1[[#This Row],[Credit amount]]-Table1[[#This Row],[Debit amount]]</f>
        <v>5</v>
      </c>
      <c r="I540" s="2">
        <f>I539+Table1[[#This Row],[Amount]]</f>
        <v>26570.909999999916</v>
      </c>
      <c r="J540" t="str">
        <f t="shared" si="11"/>
        <v>Income</v>
      </c>
      <c r="K540" s="2" t="s">
        <v>97</v>
      </c>
      <c r="L540" s="24" t="str">
        <f>TEXT(Table1[[#This Row],[Transaction date]],"mmm-yy")</f>
        <v>Jun-24</v>
      </c>
    </row>
    <row r="541" spans="1:12" x14ac:dyDescent="0.25">
      <c r="A541" s="1">
        <v>45462</v>
      </c>
      <c r="B541" t="s">
        <v>10</v>
      </c>
      <c r="C541" t="s">
        <v>8</v>
      </c>
      <c r="D541">
        <v>17490960</v>
      </c>
      <c r="E541" t="s">
        <v>20</v>
      </c>
      <c r="G541" s="2">
        <v>5</v>
      </c>
      <c r="H541" s="2">
        <f>Table1[[#This Row],[Credit amount]]-Table1[[#This Row],[Debit amount]]</f>
        <v>5</v>
      </c>
      <c r="I541" s="2">
        <f>I540+Table1[[#This Row],[Amount]]</f>
        <v>26575.909999999916</v>
      </c>
      <c r="J541" t="str">
        <f t="shared" si="11"/>
        <v>Income</v>
      </c>
      <c r="K541" s="2" t="s">
        <v>97</v>
      </c>
      <c r="L541" s="24" t="str">
        <f>TEXT(Table1[[#This Row],[Transaction date]],"mmm-yy")</f>
        <v>Jun-24</v>
      </c>
    </row>
    <row r="542" spans="1:12" x14ac:dyDescent="0.25">
      <c r="A542" s="1">
        <v>45463</v>
      </c>
      <c r="B542" t="s">
        <v>7</v>
      </c>
      <c r="C542" t="s">
        <v>8</v>
      </c>
      <c r="D542">
        <v>17490960</v>
      </c>
      <c r="E542" t="s">
        <v>9</v>
      </c>
      <c r="G542" s="2">
        <v>4.6900000000000004</v>
      </c>
      <c r="H542" s="2">
        <f>Table1[[#This Row],[Credit amount]]-Table1[[#This Row],[Debit amount]]</f>
        <v>4.6900000000000004</v>
      </c>
      <c r="I542" s="2">
        <f>I541+Table1[[#This Row],[Amount]]</f>
        <v>26580.599999999915</v>
      </c>
      <c r="J542" t="str">
        <f t="shared" si="11"/>
        <v>Income</v>
      </c>
      <c r="K542" s="2" t="s">
        <v>97</v>
      </c>
      <c r="L542" s="24" t="str">
        <f>TEXT(Table1[[#This Row],[Transaction date]],"mmm-yy")</f>
        <v>Jun-24</v>
      </c>
    </row>
    <row r="543" spans="1:12" x14ac:dyDescent="0.25">
      <c r="A543" s="1">
        <v>45463</v>
      </c>
      <c r="B543" t="s">
        <v>10</v>
      </c>
      <c r="C543" t="s">
        <v>8</v>
      </c>
      <c r="D543">
        <v>17490960</v>
      </c>
      <c r="E543" t="s">
        <v>12</v>
      </c>
      <c r="G543" s="2">
        <v>5</v>
      </c>
      <c r="H543" s="2">
        <f>Table1[[#This Row],[Credit amount]]-Table1[[#This Row],[Debit amount]]</f>
        <v>5</v>
      </c>
      <c r="I543" s="2">
        <f>I542+Table1[[#This Row],[Amount]]</f>
        <v>26585.599999999915</v>
      </c>
      <c r="J543" t="str">
        <f t="shared" si="11"/>
        <v>Income</v>
      </c>
      <c r="K543" s="2" t="s">
        <v>97</v>
      </c>
      <c r="L543" s="24" t="str">
        <f>TEXT(Table1[[#This Row],[Transaction date]],"mmm-yy")</f>
        <v>Jun-24</v>
      </c>
    </row>
    <row r="544" spans="1:12" x14ac:dyDescent="0.25">
      <c r="A544" s="1">
        <v>45463</v>
      </c>
      <c r="B544" t="s">
        <v>10</v>
      </c>
      <c r="C544" t="s">
        <v>8</v>
      </c>
      <c r="D544">
        <v>17490960</v>
      </c>
      <c r="E544" t="s">
        <v>13</v>
      </c>
      <c r="G544" s="2">
        <v>5</v>
      </c>
      <c r="H544" s="2">
        <f>Table1[[#This Row],[Credit amount]]-Table1[[#This Row],[Debit amount]]</f>
        <v>5</v>
      </c>
      <c r="I544" s="2">
        <f>I543+Table1[[#This Row],[Amount]]</f>
        <v>26590.599999999915</v>
      </c>
      <c r="J544" t="str">
        <f t="shared" si="11"/>
        <v>Income</v>
      </c>
      <c r="K544" s="2" t="s">
        <v>97</v>
      </c>
      <c r="L544" s="24" t="str">
        <f>TEXT(Table1[[#This Row],[Transaction date]],"mmm-yy")</f>
        <v>Jun-24</v>
      </c>
    </row>
    <row r="545" spans="1:12" x14ac:dyDescent="0.25">
      <c r="A545" s="1">
        <v>45463</v>
      </c>
      <c r="B545" t="s">
        <v>10</v>
      </c>
      <c r="C545" t="s">
        <v>8</v>
      </c>
      <c r="D545">
        <v>17490960</v>
      </c>
      <c r="E545" t="s">
        <v>14</v>
      </c>
      <c r="G545" s="2">
        <v>5</v>
      </c>
      <c r="H545" s="2">
        <f>Table1[[#This Row],[Credit amount]]-Table1[[#This Row],[Debit amount]]</f>
        <v>5</v>
      </c>
      <c r="I545" s="2">
        <f>I544+Table1[[#This Row],[Amount]]</f>
        <v>26595.599999999915</v>
      </c>
      <c r="J545" t="str">
        <f t="shared" si="11"/>
        <v>Income</v>
      </c>
      <c r="K545" s="2" t="s">
        <v>97</v>
      </c>
      <c r="L545" s="24" t="str">
        <f>TEXT(Table1[[#This Row],[Transaction date]],"mmm-yy")</f>
        <v>Jun-24</v>
      </c>
    </row>
    <row r="546" spans="1:12" x14ac:dyDescent="0.25">
      <c r="A546" s="1">
        <v>45463</v>
      </c>
      <c r="B546" t="s">
        <v>10</v>
      </c>
      <c r="C546" t="s">
        <v>8</v>
      </c>
      <c r="D546">
        <v>17490960</v>
      </c>
      <c r="E546" t="s">
        <v>16</v>
      </c>
      <c r="G546" s="2">
        <v>5</v>
      </c>
      <c r="H546" s="2">
        <f>Table1[[#This Row],[Credit amount]]-Table1[[#This Row],[Debit amount]]</f>
        <v>5</v>
      </c>
      <c r="I546" s="2">
        <f>I545+Table1[[#This Row],[Amount]]</f>
        <v>26600.599999999915</v>
      </c>
      <c r="J546" t="str">
        <f t="shared" si="11"/>
        <v>Income</v>
      </c>
      <c r="K546" s="2" t="s">
        <v>97</v>
      </c>
      <c r="L546" s="24" t="str">
        <f>TEXT(Table1[[#This Row],[Transaction date]],"mmm-yy")</f>
        <v>Jun-24</v>
      </c>
    </row>
    <row r="547" spans="1:12" x14ac:dyDescent="0.25">
      <c r="A547" s="1">
        <v>45463</v>
      </c>
      <c r="B547" t="s">
        <v>10</v>
      </c>
      <c r="C547" t="s">
        <v>8</v>
      </c>
      <c r="D547">
        <v>17490960</v>
      </c>
      <c r="E547" t="s">
        <v>15</v>
      </c>
      <c r="G547" s="2">
        <v>5</v>
      </c>
      <c r="H547" s="2">
        <f>Table1[[#This Row],[Credit amount]]-Table1[[#This Row],[Debit amount]]</f>
        <v>5</v>
      </c>
      <c r="I547" s="2">
        <f>I546+Table1[[#This Row],[Amount]]</f>
        <v>26605.599999999915</v>
      </c>
      <c r="J547" t="str">
        <f t="shared" si="11"/>
        <v>Income</v>
      </c>
      <c r="K547" s="2" t="s">
        <v>97</v>
      </c>
      <c r="L547" s="24" t="str">
        <f>TEXT(Table1[[#This Row],[Transaction date]],"mmm-yy")</f>
        <v>Jun-24</v>
      </c>
    </row>
    <row r="548" spans="1:12" x14ac:dyDescent="0.25">
      <c r="A548" s="1">
        <v>45463</v>
      </c>
      <c r="B548" t="s">
        <v>10</v>
      </c>
      <c r="C548" t="s">
        <v>8</v>
      </c>
      <c r="D548">
        <v>17490960</v>
      </c>
      <c r="E548" t="s">
        <v>17</v>
      </c>
      <c r="G548" s="2">
        <v>5</v>
      </c>
      <c r="H548" s="2">
        <f>Table1[[#This Row],[Credit amount]]-Table1[[#This Row],[Debit amount]]</f>
        <v>5</v>
      </c>
      <c r="I548" s="2">
        <f>I547+Table1[[#This Row],[Amount]]</f>
        <v>26610.599999999915</v>
      </c>
      <c r="J548" t="str">
        <f t="shared" si="11"/>
        <v>Income</v>
      </c>
      <c r="K548" s="2" t="s">
        <v>97</v>
      </c>
      <c r="L548" s="24" t="str">
        <f>TEXT(Table1[[#This Row],[Transaction date]],"mmm-yy")</f>
        <v>Jun-24</v>
      </c>
    </row>
    <row r="549" spans="1:12" x14ac:dyDescent="0.25">
      <c r="A549" s="1">
        <v>45467</v>
      </c>
      <c r="B549" t="s">
        <v>10</v>
      </c>
      <c r="C549" t="s">
        <v>8</v>
      </c>
      <c r="D549">
        <v>17490960</v>
      </c>
      <c r="E549" t="s">
        <v>11</v>
      </c>
      <c r="G549" s="2">
        <v>5</v>
      </c>
      <c r="H549" s="2">
        <f>Table1[[#This Row],[Credit amount]]-Table1[[#This Row],[Debit amount]]</f>
        <v>5</v>
      </c>
      <c r="I549" s="2">
        <f>I548+Table1[[#This Row],[Amount]]</f>
        <v>26615.599999999915</v>
      </c>
      <c r="J549" t="str">
        <f t="shared" si="11"/>
        <v>Income</v>
      </c>
      <c r="K549" s="2" t="s">
        <v>97</v>
      </c>
      <c r="L549" s="24" t="str">
        <f>TEXT(Table1[[#This Row],[Transaction date]],"mmm-yy")</f>
        <v>Jun-24</v>
      </c>
    </row>
    <row r="550" spans="1:12" x14ac:dyDescent="0.25">
      <c r="A550" s="1">
        <v>45468</v>
      </c>
      <c r="B550" t="s">
        <v>36</v>
      </c>
      <c r="C550" t="s">
        <v>8</v>
      </c>
      <c r="D550">
        <v>17490960</v>
      </c>
      <c r="E550" t="s">
        <v>164</v>
      </c>
      <c r="F550" s="2">
        <v>36.75</v>
      </c>
      <c r="H550" s="2">
        <f>Table1[[#This Row],[Credit amount]]-Table1[[#This Row],[Debit amount]]</f>
        <v>-36.75</v>
      </c>
      <c r="I550" s="2">
        <f>I549+Table1[[#This Row],[Amount]]</f>
        <v>26578.849999999915</v>
      </c>
      <c r="J550" t="str">
        <f t="shared" si="11"/>
        <v>Expenditure</v>
      </c>
      <c r="K550" s="2" t="s">
        <v>97</v>
      </c>
      <c r="L550" s="24" t="str">
        <f>TEXT(Table1[[#This Row],[Transaction date]],"mmm-yy")</f>
        <v>Jun-24</v>
      </c>
    </row>
    <row r="551" spans="1:12" x14ac:dyDescent="0.25">
      <c r="A551" s="1">
        <v>45468</v>
      </c>
      <c r="B551" t="s">
        <v>36</v>
      </c>
      <c r="C551" t="s">
        <v>8</v>
      </c>
      <c r="D551">
        <v>17490960</v>
      </c>
      <c r="E551" t="s">
        <v>165</v>
      </c>
      <c r="F551" s="2">
        <v>36.75</v>
      </c>
      <c r="H551" s="2">
        <f>Table1[[#This Row],[Credit amount]]-Table1[[#This Row],[Debit amount]]</f>
        <v>-36.75</v>
      </c>
      <c r="I551" s="2">
        <f>I550+Table1[[#This Row],[Amount]]</f>
        <v>26542.099999999915</v>
      </c>
      <c r="J551" t="str">
        <f t="shared" si="11"/>
        <v>Expenditure</v>
      </c>
      <c r="K551" s="2" t="s">
        <v>97</v>
      </c>
      <c r="L551" s="24" t="str">
        <f>TEXT(Table1[[#This Row],[Transaction date]],"mmm-yy")</f>
        <v>Jun-24</v>
      </c>
    </row>
    <row r="552" spans="1:12" x14ac:dyDescent="0.25">
      <c r="A552" s="1">
        <v>45468</v>
      </c>
      <c r="B552" t="s">
        <v>36</v>
      </c>
      <c r="C552" t="s">
        <v>8</v>
      </c>
      <c r="D552">
        <v>17490960</v>
      </c>
      <c r="E552" t="s">
        <v>166</v>
      </c>
      <c r="F552" s="2">
        <v>36.75</v>
      </c>
      <c r="H552" s="2">
        <f>Table1[[#This Row],[Credit amount]]-Table1[[#This Row],[Debit amount]]</f>
        <v>-36.75</v>
      </c>
      <c r="I552" s="2">
        <f>I551+Table1[[#This Row],[Amount]]</f>
        <v>26505.349999999915</v>
      </c>
      <c r="J552" t="str">
        <f t="shared" si="11"/>
        <v>Expenditure</v>
      </c>
      <c r="K552" s="2" t="s">
        <v>97</v>
      </c>
      <c r="L552" s="24" t="str">
        <f>TEXT(Table1[[#This Row],[Transaction date]],"mmm-yy")</f>
        <v>Jun-24</v>
      </c>
    </row>
    <row r="553" spans="1:12" x14ac:dyDescent="0.25">
      <c r="A553" s="1">
        <v>45468</v>
      </c>
      <c r="B553" t="s">
        <v>36</v>
      </c>
      <c r="C553" t="s">
        <v>8</v>
      </c>
      <c r="D553">
        <v>17490960</v>
      </c>
      <c r="E553" t="s">
        <v>167</v>
      </c>
      <c r="F553" s="2">
        <v>73.5</v>
      </c>
      <c r="H553" s="2">
        <f>Table1[[#This Row],[Credit amount]]-Table1[[#This Row],[Debit amount]]</f>
        <v>-73.5</v>
      </c>
      <c r="I553" s="2">
        <f>I552+Table1[[#This Row],[Amount]]</f>
        <v>26431.849999999915</v>
      </c>
      <c r="J553" t="str">
        <f t="shared" si="11"/>
        <v>Expenditure</v>
      </c>
      <c r="K553" s="2" t="s">
        <v>97</v>
      </c>
      <c r="L553" s="24" t="str">
        <f>TEXT(Table1[[#This Row],[Transaction date]],"mmm-yy")</f>
        <v>Jun-24</v>
      </c>
    </row>
    <row r="554" spans="1:12" x14ac:dyDescent="0.25">
      <c r="A554" s="1">
        <v>45468</v>
      </c>
      <c r="B554" t="s">
        <v>36</v>
      </c>
      <c r="C554" t="s">
        <v>8</v>
      </c>
      <c r="D554">
        <v>17490960</v>
      </c>
      <c r="E554" t="s">
        <v>168</v>
      </c>
      <c r="F554" s="2">
        <v>36.75</v>
      </c>
      <c r="H554" s="2">
        <f>Table1[[#This Row],[Credit amount]]-Table1[[#This Row],[Debit amount]]</f>
        <v>-36.75</v>
      </c>
      <c r="I554" s="2">
        <f>I553+Table1[[#This Row],[Amount]]</f>
        <v>26395.099999999915</v>
      </c>
      <c r="J554" t="str">
        <f t="shared" si="11"/>
        <v>Expenditure</v>
      </c>
      <c r="K554" s="2" t="s">
        <v>97</v>
      </c>
      <c r="L554" s="24" t="str">
        <f>TEXT(Table1[[#This Row],[Transaction date]],"mmm-yy")</f>
        <v>Jun-24</v>
      </c>
    </row>
    <row r="555" spans="1:12" x14ac:dyDescent="0.25">
      <c r="A555" s="1">
        <v>45468</v>
      </c>
      <c r="B555" t="s">
        <v>36</v>
      </c>
      <c r="C555" t="s">
        <v>8</v>
      </c>
      <c r="D555">
        <v>17490960</v>
      </c>
      <c r="E555" t="s">
        <v>169</v>
      </c>
      <c r="F555" s="2">
        <v>73.5</v>
      </c>
      <c r="H555" s="2">
        <f>Table1[[#This Row],[Credit amount]]-Table1[[#This Row],[Debit amount]]</f>
        <v>-73.5</v>
      </c>
      <c r="I555" s="2">
        <f>I554+Table1[[#This Row],[Amount]]</f>
        <v>26321.599999999915</v>
      </c>
      <c r="J555" t="str">
        <f t="shared" si="11"/>
        <v>Expenditure</v>
      </c>
      <c r="K555" s="2" t="s">
        <v>97</v>
      </c>
      <c r="L555" s="24" t="str">
        <f>TEXT(Table1[[#This Row],[Transaction date]],"mmm-yy")</f>
        <v>Jun-24</v>
      </c>
    </row>
    <row r="556" spans="1:12" x14ac:dyDescent="0.25">
      <c r="A556" s="1">
        <v>45468</v>
      </c>
      <c r="B556" t="s">
        <v>7</v>
      </c>
      <c r="C556" t="s">
        <v>8</v>
      </c>
      <c r="D556">
        <v>17490960</v>
      </c>
      <c r="E556" t="s">
        <v>9</v>
      </c>
      <c r="G556" s="2">
        <v>9.41</v>
      </c>
      <c r="H556" s="2">
        <f>Table1[[#This Row],[Credit amount]]-Table1[[#This Row],[Debit amount]]</f>
        <v>9.41</v>
      </c>
      <c r="I556" s="2">
        <f>I555+Table1[[#This Row],[Amount]]</f>
        <v>26331.009999999915</v>
      </c>
      <c r="J556" t="str">
        <f t="shared" si="11"/>
        <v>Income</v>
      </c>
      <c r="K556" s="2" t="s">
        <v>97</v>
      </c>
      <c r="L556" s="24" t="str">
        <f>TEXT(Table1[[#This Row],[Transaction date]],"mmm-yy")</f>
        <v>Jun-24</v>
      </c>
    </row>
    <row r="557" spans="1:12" x14ac:dyDescent="0.25">
      <c r="A557" s="1">
        <v>45470</v>
      </c>
      <c r="B557" t="s">
        <v>7</v>
      </c>
      <c r="C557" t="s">
        <v>8</v>
      </c>
      <c r="D557">
        <v>17490960</v>
      </c>
      <c r="E557" t="s">
        <v>162</v>
      </c>
      <c r="G557" s="2">
        <v>5</v>
      </c>
      <c r="H557" s="2">
        <f>Table1[[#This Row],[Credit amount]]-Table1[[#This Row],[Debit amount]]</f>
        <v>5</v>
      </c>
      <c r="I557" s="2">
        <f>I556+Table1[[#This Row],[Amount]]</f>
        <v>26336.009999999915</v>
      </c>
      <c r="J557" t="str">
        <f t="shared" si="11"/>
        <v>Income</v>
      </c>
      <c r="K557" s="2" t="s">
        <v>97</v>
      </c>
      <c r="L557" s="24" t="str">
        <f>TEXT(Table1[[#This Row],[Transaction date]],"mmm-yy")</f>
        <v>Jun-24</v>
      </c>
    </row>
    <row r="558" spans="1:12" x14ac:dyDescent="0.25">
      <c r="A558" s="1">
        <v>45470</v>
      </c>
      <c r="B558" t="s">
        <v>7</v>
      </c>
      <c r="C558" t="s">
        <v>8</v>
      </c>
      <c r="D558">
        <v>17490960</v>
      </c>
      <c r="E558" t="s">
        <v>9</v>
      </c>
      <c r="G558" s="2">
        <v>4.6399999999999997</v>
      </c>
      <c r="H558" s="2">
        <f>Table1[[#This Row],[Credit amount]]-Table1[[#This Row],[Debit amount]]</f>
        <v>4.6399999999999997</v>
      </c>
      <c r="I558" s="2">
        <f>I557+Table1[[#This Row],[Amount]]</f>
        <v>26340.649999999914</v>
      </c>
      <c r="J558" t="str">
        <f t="shared" si="11"/>
        <v>Income</v>
      </c>
      <c r="K558" s="2" t="s">
        <v>97</v>
      </c>
      <c r="L558" s="24" t="str">
        <f>TEXT(Table1[[#This Row],[Transaction date]],"mmm-yy")</f>
        <v>Jun-24</v>
      </c>
    </row>
  </sheetData>
  <sortState xmlns:xlrd2="http://schemas.microsoft.com/office/spreadsheetml/2017/richdata2" ref="A2:H466">
    <sortCondition ref="A3:A466"/>
  </sortState>
  <pageMargins left="0.7" right="0.7" top="0.75" bottom="0.75" header="0.3" footer="0.3"/>
  <pageSetup paperSize="9" orientation="portrait" r:id="rId1"/>
  <ignoredErrors>
    <ignoredError sqref="J2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Profit and Loss Account</vt:lpstr>
      <vt:lpstr>Balance Sheet</vt:lpstr>
      <vt:lpstr>Notes</vt:lpstr>
      <vt:lpstr>2023-2024 Cash Account</vt:lpstr>
      <vt:lpstr>Bank Downloads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Woolsey</dc:creator>
  <cp:lastModifiedBy>Jack Woolsey</cp:lastModifiedBy>
  <dcterms:created xsi:type="dcterms:W3CDTF">2024-05-01T09:07:36Z</dcterms:created>
  <dcterms:modified xsi:type="dcterms:W3CDTF">2024-07-04T14:00:22Z</dcterms:modified>
</cp:coreProperties>
</file>